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9048" windowHeight="4452" tabRatio="482" activeTab="3"/>
  </bookViews>
  <sheets>
    <sheet name="datos iniciales" sheetId="17" r:id="rId1"/>
    <sheet name="borrador" sheetId="24" r:id="rId2"/>
    <sheet name="analisis LP" sheetId="23" r:id="rId3"/>
    <sheet name="calculo stock" sheetId="21" r:id="rId4"/>
  </sheets>
  <calcPr calcId="125725"/>
  <pivotCaches>
    <pivotCache cacheId="0" r:id="rId5"/>
  </pivotCaches>
</workbook>
</file>

<file path=xl/calcChain.xml><?xml version="1.0" encoding="utf-8"?>
<calcChain xmlns="http://schemas.openxmlformats.org/spreadsheetml/2006/main">
  <c r="P3" i="21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2"/>
  <c r="I91"/>
  <c r="J91" s="1"/>
  <c r="I90"/>
  <c r="J90" s="1"/>
  <c r="I89"/>
  <c r="J89" s="1"/>
  <c r="I88"/>
  <c r="J88" s="1"/>
  <c r="I87"/>
  <c r="J87" s="1"/>
  <c r="I86"/>
  <c r="J86" s="1"/>
  <c r="I85"/>
  <c r="J85" s="1"/>
  <c r="I84"/>
  <c r="J84" s="1"/>
  <c r="I83"/>
  <c r="J83" s="1"/>
  <c r="I82"/>
  <c r="J82" s="1"/>
  <c r="I81"/>
  <c r="J81" s="1"/>
  <c r="I80"/>
  <c r="J80" s="1"/>
  <c r="I79"/>
  <c r="J79" s="1"/>
  <c r="I78"/>
  <c r="J78" s="1"/>
  <c r="I77"/>
  <c r="J77" s="1"/>
  <c r="I76"/>
  <c r="J76" s="1"/>
  <c r="I75"/>
  <c r="J75" s="1"/>
  <c r="I74"/>
  <c r="J74" s="1"/>
  <c r="K74" s="1"/>
  <c r="I73"/>
  <c r="J73" s="1"/>
  <c r="I72"/>
  <c r="J72" s="1"/>
  <c r="I71"/>
  <c r="J71" s="1"/>
  <c r="I70"/>
  <c r="J70" s="1"/>
  <c r="K70" s="1"/>
  <c r="I69"/>
  <c r="J69" s="1"/>
  <c r="I68"/>
  <c r="J68" s="1"/>
  <c r="I67"/>
  <c r="J67" s="1"/>
  <c r="I66"/>
  <c r="J66" s="1"/>
  <c r="K66" s="1"/>
  <c r="I65"/>
  <c r="J65" s="1"/>
  <c r="K65" s="1"/>
  <c r="I64"/>
  <c r="J64" s="1"/>
  <c r="I63"/>
  <c r="J63" s="1"/>
  <c r="K63" s="1"/>
  <c r="I62"/>
  <c r="J62" s="1"/>
  <c r="K62" s="1"/>
  <c r="I61"/>
  <c r="J61" s="1"/>
  <c r="K61" s="1"/>
  <c r="I60"/>
  <c r="J60" s="1"/>
  <c r="I59"/>
  <c r="J59" s="1"/>
  <c r="K59" s="1"/>
  <c r="I58"/>
  <c r="J58" s="1"/>
  <c r="K58" s="1"/>
  <c r="I57"/>
  <c r="J57" s="1"/>
  <c r="K57" s="1"/>
  <c r="I56"/>
  <c r="J56" s="1"/>
  <c r="I55"/>
  <c r="J55" s="1"/>
  <c r="K55" s="1"/>
  <c r="I54"/>
  <c r="J54" s="1"/>
  <c r="K54" s="1"/>
  <c r="I53"/>
  <c r="J53" s="1"/>
  <c r="K53" s="1"/>
  <c r="I52"/>
  <c r="J52" s="1"/>
  <c r="I51"/>
  <c r="J51" s="1"/>
  <c r="K51" s="1"/>
  <c r="I50"/>
  <c r="J50" s="1"/>
  <c r="K50" s="1"/>
  <c r="I49"/>
  <c r="J49" s="1"/>
  <c r="K49" s="1"/>
  <c r="I48"/>
  <c r="J48" s="1"/>
  <c r="I47"/>
  <c r="J47" s="1"/>
  <c r="K47" s="1"/>
  <c r="I46"/>
  <c r="J46" s="1"/>
  <c r="K46" s="1"/>
  <c r="I45"/>
  <c r="J45" s="1"/>
  <c r="K45" s="1"/>
  <c r="I44"/>
  <c r="J44" s="1"/>
  <c r="I43"/>
  <c r="J43" s="1"/>
  <c r="K43" s="1"/>
  <c r="I42"/>
  <c r="J42" s="1"/>
  <c r="K42" s="1"/>
  <c r="I41"/>
  <c r="J41" s="1"/>
  <c r="K41" s="1"/>
  <c r="I40"/>
  <c r="J40" s="1"/>
  <c r="K39"/>
  <c r="I39"/>
  <c r="J39" s="1"/>
  <c r="I38"/>
  <c r="J38" s="1"/>
  <c r="K38" s="1"/>
  <c r="I37"/>
  <c r="J37" s="1"/>
  <c r="K37" s="1"/>
  <c r="I36"/>
  <c r="J36" s="1"/>
  <c r="I35"/>
  <c r="J35" s="1"/>
  <c r="K35" s="1"/>
  <c r="I34"/>
  <c r="J34" s="1"/>
  <c r="K34" s="1"/>
  <c r="I33"/>
  <c r="J33" s="1"/>
  <c r="K33" s="1"/>
  <c r="I32"/>
  <c r="J32" s="1"/>
  <c r="I31"/>
  <c r="J31" s="1"/>
  <c r="K31" s="1"/>
  <c r="I30"/>
  <c r="J30" s="1"/>
  <c r="K30" s="1"/>
  <c r="I29"/>
  <c r="J29" s="1"/>
  <c r="K29" s="1"/>
  <c r="I28"/>
  <c r="J28" s="1"/>
  <c r="I27"/>
  <c r="J27" s="1"/>
  <c r="K27" s="1"/>
  <c r="I26"/>
  <c r="J26" s="1"/>
  <c r="K26" s="1"/>
  <c r="I25"/>
  <c r="J25" s="1"/>
  <c r="K25" s="1"/>
  <c r="I24"/>
  <c r="J24" s="1"/>
  <c r="I23"/>
  <c r="J23" s="1"/>
  <c r="K23" s="1"/>
  <c r="I22"/>
  <c r="J22" s="1"/>
  <c r="K22" s="1"/>
  <c r="I21"/>
  <c r="J21" s="1"/>
  <c r="K21" s="1"/>
  <c r="I20"/>
  <c r="J20" s="1"/>
  <c r="I19"/>
  <c r="J19" s="1"/>
  <c r="K19" s="1"/>
  <c r="I18"/>
  <c r="J18" s="1"/>
  <c r="K18" s="1"/>
  <c r="I17"/>
  <c r="J17" s="1"/>
  <c r="K17" s="1"/>
  <c r="I16"/>
  <c r="J16" s="1"/>
  <c r="I15"/>
  <c r="J15" s="1"/>
  <c r="K15" s="1"/>
  <c r="I14"/>
  <c r="J14" s="1"/>
  <c r="K14" s="1"/>
  <c r="I13"/>
  <c r="J13" s="1"/>
  <c r="K13" s="1"/>
  <c r="I12"/>
  <c r="J12" s="1"/>
  <c r="I11"/>
  <c r="J11" s="1"/>
  <c r="K11" s="1"/>
  <c r="I10"/>
  <c r="J10" s="1"/>
  <c r="K10" s="1"/>
  <c r="I9"/>
  <c r="J9" s="1"/>
  <c r="K9" s="1"/>
  <c r="I8"/>
  <c r="J8" s="1"/>
  <c r="I7"/>
  <c r="J7" s="1"/>
  <c r="K7" s="1"/>
  <c r="I6"/>
  <c r="J6" s="1"/>
  <c r="K6" s="1"/>
  <c r="K5"/>
  <c r="I5"/>
  <c r="J5" s="1"/>
  <c r="I4"/>
  <c r="J4" s="1"/>
  <c r="I3"/>
  <c r="J3" s="1"/>
  <c r="K3" s="1"/>
  <c r="I2"/>
  <c r="K91" l="1"/>
  <c r="L91" s="1"/>
  <c r="K69"/>
  <c r="L69" s="1"/>
  <c r="K73"/>
  <c r="L73" s="1"/>
  <c r="K86"/>
  <c r="L86" s="1"/>
  <c r="I92"/>
  <c r="J2"/>
  <c r="K77"/>
  <c r="L77" s="1"/>
  <c r="K81"/>
  <c r="L81" s="1"/>
  <c r="K85"/>
  <c r="L85" s="1"/>
  <c r="K89"/>
  <c r="L89" s="1"/>
  <c r="L7"/>
  <c r="L11"/>
  <c r="L15"/>
  <c r="L19"/>
  <c r="L31"/>
  <c r="L39"/>
  <c r="L43"/>
  <c r="L59"/>
  <c r="L6"/>
  <c r="L10"/>
  <c r="L14"/>
  <c r="L18"/>
  <c r="L22"/>
  <c r="L26"/>
  <c r="L30"/>
  <c r="L34"/>
  <c r="L38"/>
  <c r="L42"/>
  <c r="L46"/>
  <c r="L50"/>
  <c r="L54"/>
  <c r="L58"/>
  <c r="L62"/>
  <c r="L66"/>
  <c r="L70"/>
  <c r="L74"/>
  <c r="K79"/>
  <c r="L79" s="1"/>
  <c r="K83"/>
  <c r="L83" s="1"/>
  <c r="K87"/>
  <c r="L87" s="1"/>
  <c r="K78"/>
  <c r="L78" s="1"/>
  <c r="K82"/>
  <c r="L82" s="1"/>
  <c r="K90"/>
  <c r="L90" s="1"/>
  <c r="K67"/>
  <c r="L67" s="1"/>
  <c r="K71"/>
  <c r="L71" s="1"/>
  <c r="K75"/>
  <c r="L75" s="1"/>
  <c r="K80"/>
  <c r="L80" s="1"/>
  <c r="K84"/>
  <c r="L84" s="1"/>
  <c r="K88"/>
  <c r="L88" s="1"/>
  <c r="L20"/>
  <c r="L3"/>
  <c r="L23"/>
  <c r="L27"/>
  <c r="L35"/>
  <c r="L47"/>
  <c r="L51"/>
  <c r="L55"/>
  <c r="L63"/>
  <c r="K4"/>
  <c r="L4" s="1"/>
  <c r="L5"/>
  <c r="K8"/>
  <c r="L8" s="1"/>
  <c r="L9"/>
  <c r="K12"/>
  <c r="L12" s="1"/>
  <c r="L13"/>
  <c r="K16"/>
  <c r="L16" s="1"/>
  <c r="L17"/>
  <c r="K20"/>
  <c r="L21"/>
  <c r="K24"/>
  <c r="L24" s="1"/>
  <c r="L25"/>
  <c r="K28"/>
  <c r="L28" s="1"/>
  <c r="L29"/>
  <c r="K32"/>
  <c r="L32" s="1"/>
  <c r="L33"/>
  <c r="K36"/>
  <c r="L36" s="1"/>
  <c r="L37"/>
  <c r="K40"/>
  <c r="L40" s="1"/>
  <c r="L41"/>
  <c r="K44"/>
  <c r="L44" s="1"/>
  <c r="L45"/>
  <c r="K48"/>
  <c r="L48" s="1"/>
  <c r="L49"/>
  <c r="K52"/>
  <c r="L52" s="1"/>
  <c r="L53"/>
  <c r="K56"/>
  <c r="L56" s="1"/>
  <c r="L57"/>
  <c r="K60"/>
  <c r="L60" s="1"/>
  <c r="L61"/>
  <c r="K64"/>
  <c r="L64" s="1"/>
  <c r="L65"/>
  <c r="K68"/>
  <c r="L68" s="1"/>
  <c r="K72"/>
  <c r="L72" s="1"/>
  <c r="K76"/>
  <c r="L76" s="1"/>
  <c r="J92" l="1"/>
  <c r="K2"/>
  <c r="K92" s="1"/>
  <c r="L2" l="1"/>
  <c r="L92" l="1"/>
  <c r="M92" s="1"/>
  <c r="M25"/>
  <c r="M58"/>
  <c r="M23"/>
  <c r="M47" l="1"/>
  <c r="M53"/>
  <c r="M6"/>
  <c r="M79"/>
  <c r="M90"/>
  <c r="M83"/>
  <c r="M64"/>
  <c r="M72"/>
  <c r="M67"/>
  <c r="M87"/>
  <c r="M61"/>
  <c r="M29"/>
  <c r="M43"/>
  <c r="M89"/>
  <c r="M66"/>
  <c r="M75"/>
  <c r="M19"/>
  <c r="M3"/>
  <c r="M26"/>
  <c r="M34"/>
  <c r="M32"/>
  <c r="M54"/>
  <c r="M59"/>
  <c r="M77"/>
  <c r="M39"/>
  <c r="M86"/>
  <c r="M11"/>
  <c r="M57"/>
  <c r="M84"/>
  <c r="M49"/>
  <c r="M41"/>
  <c r="M4"/>
  <c r="M56"/>
  <c r="M45"/>
  <c r="M22"/>
  <c r="M52"/>
  <c r="M30"/>
  <c r="M27"/>
  <c r="M37"/>
  <c r="M65"/>
  <c r="M36"/>
  <c r="M14"/>
  <c r="M51"/>
  <c r="M68"/>
  <c r="M21"/>
  <c r="M46"/>
  <c r="M16"/>
  <c r="M10"/>
  <c r="M28"/>
  <c r="M74"/>
  <c r="M20"/>
  <c r="M85"/>
  <c r="M24"/>
  <c r="M13"/>
  <c r="M73"/>
  <c r="M88"/>
  <c r="M48"/>
  <c r="M31"/>
  <c r="M5"/>
  <c r="M17"/>
  <c r="M71"/>
  <c r="M40"/>
  <c r="M44"/>
  <c r="M78"/>
  <c r="M70"/>
  <c r="M15"/>
  <c r="M12"/>
  <c r="M9"/>
  <c r="M50"/>
  <c r="M42"/>
  <c r="M82"/>
  <c r="M8"/>
  <c r="M35"/>
  <c r="M7"/>
  <c r="M62"/>
  <c r="M81"/>
  <c r="M38"/>
  <c r="M2"/>
  <c r="N2" s="1"/>
  <c r="Q2" s="1"/>
  <c r="M55"/>
  <c r="M69"/>
  <c r="M76"/>
  <c r="M91"/>
  <c r="M63"/>
  <c r="M80"/>
  <c r="M18"/>
  <c r="M60"/>
  <c r="M33"/>
  <c r="R2" l="1"/>
  <c r="N3"/>
  <c r="N4" l="1"/>
  <c r="N5" l="1"/>
  <c r="Q3"/>
  <c r="R3" s="1"/>
  <c r="Q4" l="1"/>
  <c r="R4" s="1"/>
  <c r="N6"/>
  <c r="Q5" l="1"/>
  <c r="R5" s="1"/>
  <c r="N7"/>
  <c r="Q6" l="1"/>
  <c r="R6" s="1"/>
  <c r="N8"/>
  <c r="Q7" l="1"/>
  <c r="R7" s="1"/>
  <c r="N9"/>
  <c r="Q8" l="1"/>
  <c r="R8" s="1"/>
  <c r="N10"/>
  <c r="Q9" l="1"/>
  <c r="R9" s="1"/>
  <c r="N11"/>
  <c r="Q10" l="1"/>
  <c r="R10" s="1"/>
  <c r="N12"/>
  <c r="N13" l="1"/>
  <c r="Q11"/>
  <c r="R11" s="1"/>
  <c r="Q12" l="1"/>
  <c r="R12" s="1"/>
  <c r="N14"/>
  <c r="N15" l="1"/>
  <c r="Q13"/>
  <c r="R13" s="1"/>
  <c r="Q14" l="1"/>
  <c r="R14" s="1"/>
  <c r="N16"/>
  <c r="N17" l="1"/>
  <c r="Q15"/>
  <c r="R15" s="1"/>
  <c r="N18" l="1"/>
  <c r="Q16"/>
  <c r="R16" s="1"/>
  <c r="Q17" l="1"/>
  <c r="R17" s="1"/>
  <c r="N19"/>
  <c r="Q18" l="1"/>
  <c r="R18" s="1"/>
  <c r="N20"/>
  <c r="N21" l="1"/>
  <c r="Q19"/>
  <c r="R19" s="1"/>
  <c r="N22" l="1"/>
  <c r="Q20"/>
  <c r="R20" s="1"/>
  <c r="Q21" l="1"/>
  <c r="R21" s="1"/>
  <c r="N23"/>
  <c r="N24" l="1"/>
  <c r="Q22"/>
  <c r="R22" s="1"/>
  <c r="Q23" l="1"/>
  <c r="R23" s="1"/>
  <c r="N25"/>
  <c r="N26" l="1"/>
  <c r="Q24"/>
  <c r="R24" s="1"/>
  <c r="Q25" l="1"/>
  <c r="R25" s="1"/>
  <c r="N27"/>
  <c r="N28" l="1"/>
  <c r="Q26"/>
  <c r="R26" s="1"/>
  <c r="Q27" l="1"/>
  <c r="R27" s="1"/>
  <c r="N29"/>
  <c r="Q28" l="1"/>
  <c r="R28" s="1"/>
  <c r="N30"/>
  <c r="Q29" l="1"/>
  <c r="R29" s="1"/>
  <c r="N31"/>
  <c r="Q30" l="1"/>
  <c r="R30" s="1"/>
  <c r="N32"/>
  <c r="Q31" l="1"/>
  <c r="R31" s="1"/>
  <c r="N33"/>
  <c r="Q32" l="1"/>
  <c r="R32" s="1"/>
  <c r="N34"/>
  <c r="Q33" l="1"/>
  <c r="R33" s="1"/>
  <c r="N35"/>
  <c r="Q34" l="1"/>
  <c r="R34" s="1"/>
  <c r="N36"/>
  <c r="Q35" l="1"/>
  <c r="R35" s="1"/>
  <c r="N37"/>
  <c r="Q36" l="1"/>
  <c r="R36" s="1"/>
  <c r="N38"/>
  <c r="Q37" l="1"/>
  <c r="R37" s="1"/>
  <c r="N39"/>
  <c r="Q38" l="1"/>
  <c r="R38" s="1"/>
  <c r="N40"/>
  <c r="Q39" l="1"/>
  <c r="R39" s="1"/>
  <c r="N41"/>
  <c r="Q40" l="1"/>
  <c r="R40" s="1"/>
  <c r="N42"/>
  <c r="Q41" l="1"/>
  <c r="R41" s="1"/>
  <c r="N43"/>
  <c r="Q42" l="1"/>
  <c r="R42" s="1"/>
  <c r="N44"/>
  <c r="Q43" l="1"/>
  <c r="R43" s="1"/>
  <c r="N45"/>
  <c r="Q44" l="1"/>
  <c r="R44" s="1"/>
  <c r="N46"/>
  <c r="Q45" l="1"/>
  <c r="R45" s="1"/>
  <c r="N47"/>
  <c r="Q46" l="1"/>
  <c r="R46" s="1"/>
  <c r="N48"/>
  <c r="Q47" l="1"/>
  <c r="R47" s="1"/>
  <c r="N49"/>
  <c r="Q48" l="1"/>
  <c r="R48" s="1"/>
  <c r="N50"/>
  <c r="Q49" l="1"/>
  <c r="R49" s="1"/>
  <c r="N51"/>
  <c r="Q50"/>
  <c r="R50" s="1"/>
  <c r="N52" l="1"/>
  <c r="Q51" l="1"/>
  <c r="R51" s="1"/>
  <c r="N53"/>
  <c r="N54" l="1"/>
  <c r="Q52"/>
  <c r="R52" s="1"/>
  <c r="Q54" l="1"/>
  <c r="R54" s="1"/>
  <c r="N55"/>
  <c r="Q53"/>
  <c r="R53" s="1"/>
  <c r="N56" l="1"/>
  <c r="Q55"/>
  <c r="R55" s="1"/>
  <c r="N57" l="1"/>
  <c r="Q56" l="1"/>
  <c r="R56" s="1"/>
  <c r="N58"/>
  <c r="Q57" l="1"/>
  <c r="R57" s="1"/>
  <c r="N59"/>
  <c r="Q58"/>
  <c r="R58" s="1"/>
  <c r="N60" l="1"/>
  <c r="Q59" l="1"/>
  <c r="R59" s="1"/>
  <c r="Q60"/>
  <c r="R60" s="1"/>
  <c r="N61"/>
  <c r="N62" l="1"/>
  <c r="N63" l="1"/>
  <c r="Q61"/>
  <c r="R61" s="1"/>
  <c r="Q62" l="1"/>
  <c r="R62" s="1"/>
  <c r="N64"/>
  <c r="Q63"/>
  <c r="R63" s="1"/>
  <c r="N65" l="1"/>
  <c r="Q65" l="1"/>
  <c r="R65" s="1"/>
  <c r="N66"/>
  <c r="Q64"/>
  <c r="R64" s="1"/>
  <c r="Q66" l="1"/>
  <c r="R66" s="1"/>
  <c r="N67"/>
  <c r="N68" l="1"/>
  <c r="Q67"/>
  <c r="R67" s="1"/>
  <c r="N69" l="1"/>
  <c r="N70" l="1"/>
  <c r="Q68"/>
  <c r="R68" s="1"/>
  <c r="Q69" l="1"/>
  <c r="R69" s="1"/>
  <c r="N71"/>
  <c r="Q70" l="1"/>
  <c r="R70" s="1"/>
  <c r="N72"/>
  <c r="Q71"/>
  <c r="R71" s="1"/>
  <c r="Q72" l="1"/>
  <c r="R72" s="1"/>
  <c r="N73"/>
  <c r="N74" l="1"/>
  <c r="Q74" l="1"/>
  <c r="R74" s="1"/>
  <c r="N75"/>
  <c r="Q73"/>
  <c r="R73" s="1"/>
  <c r="N76" l="1"/>
  <c r="Q75" l="1"/>
  <c r="R75" s="1"/>
  <c r="N77"/>
  <c r="Q76"/>
  <c r="R76" s="1"/>
  <c r="N78" l="1"/>
  <c r="Q77"/>
  <c r="R77" s="1"/>
  <c r="N79" l="1"/>
  <c r="N80" l="1"/>
  <c r="Q78"/>
  <c r="R78" s="1"/>
  <c r="N81" l="1"/>
  <c r="Q79"/>
  <c r="R79" s="1"/>
  <c r="N82" l="1"/>
  <c r="Q81"/>
  <c r="R81" s="1"/>
  <c r="Q80"/>
  <c r="R80" s="1"/>
  <c r="N83" l="1"/>
  <c r="N84" l="1"/>
  <c r="Q83"/>
  <c r="R83" s="1"/>
  <c r="Q82"/>
  <c r="R82" s="1"/>
  <c r="N85" l="1"/>
  <c r="Q84" l="1"/>
  <c r="R84" s="1"/>
  <c r="N86"/>
  <c r="N87" l="1"/>
  <c r="Q86"/>
  <c r="R86" s="1"/>
  <c r="Q85"/>
  <c r="R85" s="1"/>
  <c r="Q87" l="1"/>
  <c r="R87" s="1"/>
  <c r="N88"/>
  <c r="N89" l="1"/>
  <c r="N90" l="1"/>
  <c r="Q88"/>
  <c r="R88" s="1"/>
  <c r="N91" l="1"/>
  <c r="Q91" s="1"/>
  <c r="Q89"/>
  <c r="R89" s="1"/>
  <c r="Q90" l="1"/>
  <c r="R90" s="1"/>
  <c r="R91"/>
  <c r="Q92" l="1"/>
  <c r="R92" s="1"/>
</calcChain>
</file>

<file path=xl/sharedStrings.xml><?xml version="1.0" encoding="utf-8"?>
<sst xmlns="http://schemas.openxmlformats.org/spreadsheetml/2006/main" count="219" uniqueCount="118">
  <si>
    <t>AERORED</t>
  </si>
  <si>
    <t>AMOXICILINA</t>
  </si>
  <si>
    <t>ASPIRINA</t>
  </si>
  <si>
    <t>BECOZYME</t>
  </si>
  <si>
    <t>BODRAMINA</t>
  </si>
  <si>
    <t>BRONQUIDIAZINA 120</t>
  </si>
  <si>
    <t>BRONQUIDIAZINA 240</t>
  </si>
  <si>
    <t>BRONQUIINFLAMTORIO 40</t>
  </si>
  <si>
    <t>BROQUINFLAMATORA 20</t>
  </si>
  <si>
    <t>BUDIROL</t>
  </si>
  <si>
    <t>BUSCAPINA 20</t>
  </si>
  <si>
    <t>BUSCAPINA 40</t>
  </si>
  <si>
    <t>BUSCAPINA INYECTABLE</t>
  </si>
  <si>
    <t>BUSCAPINA SOBRES</t>
  </si>
  <si>
    <t>CLAMOXIL</t>
  </si>
  <si>
    <t>COULDINA 30</t>
  </si>
  <si>
    <t>COULDINA 40</t>
  </si>
  <si>
    <t>COULDINA EFERVESCENTE</t>
  </si>
  <si>
    <t>COULDINA SOBRES</t>
  </si>
  <si>
    <t>DENTOPIN</t>
  </si>
  <si>
    <t>DOLOTREN 20</t>
  </si>
  <si>
    <t>DOLOTREN 30</t>
  </si>
  <si>
    <t>DOLOTREN 40</t>
  </si>
  <si>
    <t>DOLOTREN INYECTABLE</t>
  </si>
  <si>
    <t>DOLOTREN SUPOSITORIOS</t>
  </si>
  <si>
    <t>DYNAMOGEN</t>
  </si>
  <si>
    <t>DYNAMOGEN 20</t>
  </si>
  <si>
    <t>ESBERIVEN</t>
  </si>
  <si>
    <t>ESPARADRAPO</t>
  </si>
  <si>
    <t>FEBERRECTAL</t>
  </si>
  <si>
    <t>FERROPROTINA 20</t>
  </si>
  <si>
    <t>FERROPROTINA 40</t>
  </si>
  <si>
    <t>FERROPROTINA30</t>
  </si>
  <si>
    <t>FLATORIL</t>
  </si>
  <si>
    <t>FLUOBIOTIC</t>
  </si>
  <si>
    <t>FLUOMICIL 20</t>
  </si>
  <si>
    <t>FLUOMICIL 40</t>
  </si>
  <si>
    <t>FLUORKIN</t>
  </si>
  <si>
    <t>FOLTENE 10</t>
  </si>
  <si>
    <t>FOLTENE 20</t>
  </si>
  <si>
    <t>FOLTENE 40</t>
  </si>
  <si>
    <t>FORTASEC 40</t>
  </si>
  <si>
    <t>FRENADOL 10</t>
  </si>
  <si>
    <t>FRENADOL 40</t>
  </si>
  <si>
    <t>GELOCATIL 20</t>
  </si>
  <si>
    <t>GLUCODULCO</t>
  </si>
  <si>
    <t>GLUCOSPORT 20</t>
  </si>
  <si>
    <t>GLUCOSPORT 40</t>
  </si>
  <si>
    <t>HIBITANE</t>
  </si>
  <si>
    <t>HIDROFEROL</t>
  </si>
  <si>
    <t>HODROPOLIVIT</t>
  </si>
  <si>
    <t>INYESPRIN</t>
  </si>
  <si>
    <t>NEORINACTIVE</t>
  </si>
  <si>
    <t>NOLOTIL</t>
  </si>
  <si>
    <t>PADIRO</t>
  </si>
  <si>
    <t>PARACETAMOL 20</t>
  </si>
  <si>
    <t>PARACETAMOL 40</t>
  </si>
  <si>
    <t>PODOSAN 20</t>
  </si>
  <si>
    <t>PODOSAN 30</t>
  </si>
  <si>
    <t>POLI ABE</t>
  </si>
  <si>
    <t>POTENCIATOR</t>
  </si>
  <si>
    <t>PRUINA 120</t>
  </si>
  <si>
    <t>PRUINA 240</t>
  </si>
  <si>
    <t>PULMIINFLAMARTORUIIA</t>
  </si>
  <si>
    <t>RHODOHIL</t>
  </si>
  <si>
    <t>ROVI SUPOSITORIOS</t>
  </si>
  <si>
    <t>SEPTRIN</t>
  </si>
  <si>
    <t>SINUS</t>
  </si>
  <si>
    <t>TERMALGIL</t>
  </si>
  <si>
    <t>TIRITAS 2</t>
  </si>
  <si>
    <t>TIRITAS 4</t>
  </si>
  <si>
    <t>TIRITAS 6</t>
  </si>
  <si>
    <t>TIRITAS 8</t>
  </si>
  <si>
    <t>TROPHIRES</t>
  </si>
  <si>
    <t>UÑACTIL</t>
  </si>
  <si>
    <t>URGO</t>
  </si>
  <si>
    <t>URGOCALL</t>
  </si>
  <si>
    <t>URGOPLAST</t>
  </si>
  <si>
    <t>URGOTELAS</t>
  </si>
  <si>
    <t>VENDAS CAJAS</t>
  </si>
  <si>
    <t>VENDAS ROLLOS</t>
  </si>
  <si>
    <t>VENOSMIL 20</t>
  </si>
  <si>
    <t>VENOSMIL 40</t>
  </si>
  <si>
    <t>VENOSMIL 60</t>
  </si>
  <si>
    <t>VISCOTEINA 200</t>
  </si>
  <si>
    <t>VOLTAREN 40</t>
  </si>
  <si>
    <t>VOLTREN 20</t>
  </si>
  <si>
    <t>WINTON</t>
  </si>
  <si>
    <t>YENDOL</t>
  </si>
  <si>
    <t>nombre</t>
  </si>
  <si>
    <t>Capas/palet</t>
  </si>
  <si>
    <t>LP envases</t>
  </si>
  <si>
    <t>LP cajas</t>
  </si>
  <si>
    <t>salidas envases</t>
  </si>
  <si>
    <t>salidas cajas</t>
  </si>
  <si>
    <t>palets consumidos en el mes</t>
  </si>
  <si>
    <t>stock maniobra 45 días</t>
  </si>
  <si>
    <t>% acumulado</t>
  </si>
  <si>
    <t>ABC</t>
  </si>
  <si>
    <t xml:space="preserve"> </t>
  </si>
  <si>
    <t>stock maniobra ; A, 7 días, B 1/2 mes; C 1 mes</t>
  </si>
  <si>
    <t>envases /caja</t>
  </si>
  <si>
    <t>cajas/capa</t>
  </si>
  <si>
    <t>stock seguridad</t>
  </si>
  <si>
    <t>stock total</t>
  </si>
  <si>
    <t>stock total (palets)</t>
  </si>
  <si>
    <t>% s/stock total</t>
  </si>
  <si>
    <t>Rótulos de columna</t>
  </si>
  <si>
    <t>A</t>
  </si>
  <si>
    <t>B</t>
  </si>
  <si>
    <t>C</t>
  </si>
  <si>
    <t>Total general</t>
  </si>
  <si>
    <t>Valores</t>
  </si>
  <si>
    <t>Suma de salidas envases</t>
  </si>
  <si>
    <t>Suma de salidas cajas</t>
  </si>
  <si>
    <t>LP solo cajas</t>
  </si>
  <si>
    <t>LP solo envases</t>
  </si>
  <si>
    <t xml:space="preserve">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</si>
</sst>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9"/>
      <name val="Arial Narrow"/>
    </font>
    <font>
      <sz val="8"/>
      <name val="Arial Narrow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6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3" fontId="3" fillId="2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2" fillId="0" borderId="0" xfId="0" applyFont="1" applyAlignment="1">
      <alignment horizontal="center"/>
    </xf>
    <xf numFmtId="3" fontId="3" fillId="3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/>
    <xf numFmtId="4" fontId="2" fillId="0" borderId="0" xfId="0" applyNumberFormat="1" applyFont="1"/>
    <xf numFmtId="0" fontId="3" fillId="0" borderId="0" xfId="0" applyFont="1"/>
    <xf numFmtId="4" fontId="3" fillId="0" borderId="0" xfId="0" applyNumberFormat="1" applyFont="1"/>
    <xf numFmtId="2" fontId="2" fillId="0" borderId="0" xfId="0" applyNumberFormat="1" applyFont="1"/>
    <xf numFmtId="2" fontId="3" fillId="0" borderId="0" xfId="0" applyNumberFormat="1" applyFont="1"/>
    <xf numFmtId="0" fontId="2" fillId="0" borderId="0" xfId="0" pivotButton="1" applyFont="1"/>
    <xf numFmtId="3" fontId="2" fillId="0" borderId="0" xfId="0" pivotButton="1" applyNumberFormat="1" applyFont="1"/>
    <xf numFmtId="3" fontId="2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center"/>
    </xf>
    <xf numFmtId="3" fontId="3" fillId="4" borderId="1" xfId="0" applyNumberFormat="1" applyFont="1" applyFill="1" applyBorder="1" applyAlignment="1">
      <alignment horizontal="center" vertical="center" wrapText="1"/>
    </xf>
    <xf numFmtId="0" fontId="6" fillId="0" borderId="0" xfId="0" applyFont="1"/>
  </cellXfs>
  <cellStyles count="1">
    <cellStyle name="Normal" xfId="0" builtinId="0"/>
  </cellStyles>
  <dxfs count="8">
    <dxf>
      <alignment horizontal="center" readingOrder="0"/>
    </dxf>
    <dxf>
      <font>
        <sz val="11"/>
      </font>
    </dxf>
    <dxf>
      <font>
        <name val="Calibri"/>
        <scheme val="minor"/>
      </font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uario" refreshedDate="43135.762023379626" createdVersion="3" refreshedVersion="3" minRefreshableVersion="3" recordCount="90">
  <cacheSource type="worksheet">
    <worksheetSource ref="A1:R91" sheet="calculo stock"/>
  </cacheSource>
  <cacheFields count="18">
    <cacheField name="nombre" numFmtId="0">
      <sharedItems/>
    </cacheField>
    <cacheField name="envases /caja" numFmtId="3">
      <sharedItems containsSemiMixedTypes="0" containsString="0" containsNumber="1" containsInteger="1" minValue="20" maxValue="100"/>
    </cacheField>
    <cacheField name="cajas/capa" numFmtId="3">
      <sharedItems containsSemiMixedTypes="0" containsString="0" containsNumber="1" containsInteger="1" minValue="6" maxValue="12"/>
    </cacheField>
    <cacheField name="Capas/palet" numFmtId="3">
      <sharedItems containsSemiMixedTypes="0" containsString="0" containsNumber="1" containsInteger="1" minValue="4" maxValue="6"/>
    </cacheField>
    <cacheField name="LP envases" numFmtId="3">
      <sharedItems containsSemiMixedTypes="0" containsString="0" containsNumber="1" containsInteger="1" minValue="40" maxValue="369"/>
    </cacheField>
    <cacheField name="LP cajas" numFmtId="3">
      <sharedItems containsSemiMixedTypes="0" containsString="0" containsNumber="1" containsInteger="1" minValue="13" maxValue="40"/>
    </cacheField>
    <cacheField name="salidas envases" numFmtId="3">
      <sharedItems containsSemiMixedTypes="0" containsString="0" containsNumber="1" minValue="405" maxValue="3693"/>
    </cacheField>
    <cacheField name="salidas cajas" numFmtId="3">
      <sharedItems containsSemiMixedTypes="0" containsString="0" containsNumber="1" minValue="130" maxValue="403.06641949238502"/>
    </cacheField>
    <cacheField name="palets consumidos en el mes" numFmtId="0">
      <sharedItems containsSemiMixedTypes="0" containsString="0" containsNumber="1" containsInteger="1" minValue="3" maxValue="17"/>
    </cacheField>
    <cacheField name="stock maniobra 45 días" numFmtId="164">
      <sharedItems containsSemiMixedTypes="0" containsString="0" containsNumber="1" minValue="4.5" maxValue="25.5"/>
    </cacheField>
    <cacheField name="stock seguridad" numFmtId="4">
      <sharedItems containsSemiMixedTypes="0" containsString="0" containsNumber="1" minValue="0.09" maxValue="0.51"/>
    </cacheField>
    <cacheField name="stock total (palets)" numFmtId="4">
      <sharedItems containsSemiMixedTypes="0" containsString="0" containsNumber="1" minValue="4.59" maxValue="26.01"/>
    </cacheField>
    <cacheField name="% s/stock total" numFmtId="2">
      <sharedItems containsSemiMixedTypes="0" containsString="0" containsNumber="1" minValue="0.49586776859504211" maxValue="2.8099173553719057"/>
    </cacheField>
    <cacheField name="% acumulado" numFmtId="2">
      <sharedItems containsSemiMixedTypes="0" containsString="0" containsNumber="1" minValue="2.8099173553719057" maxValue="99.999999999999943"/>
    </cacheField>
    <cacheField name="ABC" numFmtId="0">
      <sharedItems count="3">
        <s v="A"/>
        <s v="B"/>
        <s v="C"/>
      </sharedItems>
    </cacheField>
    <cacheField name="stock maniobra ; A, 7 días, B 1/2 mes; C 1 mes" numFmtId="2">
      <sharedItems containsSemiMixedTypes="0" containsString="0" containsNumber="1" minValue="1.8666666666666667" maxValue="6"/>
    </cacheField>
    <cacheField name="stock seguridad2" numFmtId="4">
      <sharedItems containsSemiMixedTypes="0" containsString="0" containsNumber="1" minValue="0.04" maxValue="0.12"/>
    </cacheField>
    <cacheField name="stock total" numFmtId="4">
      <sharedItems containsSemiMixedTypes="0" containsString="0" containsNumber="1" minValue="1.9066666666666667" maxValue="6.12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0">
  <r>
    <s v="YENDOL"/>
    <n v="70"/>
    <n v="6"/>
    <n v="4"/>
    <n v="126"/>
    <n v="37"/>
    <n v="1260"/>
    <n v="379.19351204679595"/>
    <n v="17"/>
    <n v="25.5"/>
    <n v="0.51"/>
    <n v="26.01"/>
    <n v="2.8099173553719057"/>
    <n v="2.8099173553719057"/>
    <x v="0"/>
    <n v="3.9666666666666668"/>
    <n v="0.08"/>
    <n v="4.0466666666666669"/>
  </r>
  <r>
    <s v="FLATORIL"/>
    <n v="20"/>
    <n v="10"/>
    <n v="4"/>
    <n v="130"/>
    <n v="39"/>
    <n v="1307.9179046068921"/>
    <n v="395.14242059612292"/>
    <n v="12"/>
    <n v="18"/>
    <n v="0.36"/>
    <n v="18.36"/>
    <n v="1.9834710743801685"/>
    <n v="4.7933884297520741"/>
    <x v="0"/>
    <n v="2.8"/>
    <n v="6.0000000000000005E-2"/>
    <n v="2.86"/>
  </r>
  <r>
    <s v="COULDINA SOBRES"/>
    <n v="40"/>
    <n v="6"/>
    <n v="6"/>
    <n v="89"/>
    <n v="40"/>
    <n v="898.17232889214313"/>
    <n v="403.06641949238502"/>
    <n v="12"/>
    <n v="18"/>
    <n v="0.36"/>
    <n v="18.36"/>
    <n v="1.9834710743801685"/>
    <n v="6.7768595041322426"/>
    <x v="0"/>
    <n v="2.8"/>
    <n v="6.0000000000000005E-2"/>
    <n v="2.86"/>
  </r>
  <r>
    <s v="URGOPLAST"/>
    <n v="60"/>
    <n v="6"/>
    <n v="5"/>
    <n v="100"/>
    <n v="28"/>
    <n v="1007.0432289593502"/>
    <n v="286.04203333425113"/>
    <n v="11"/>
    <n v="16.5"/>
    <n v="0.33"/>
    <n v="16.829999999999998"/>
    <n v="1.8181818181818208"/>
    <n v="8.5950413223140636"/>
    <x v="0"/>
    <n v="2.5666666666666669"/>
    <n v="6.0000000000000005E-2"/>
    <n v="2.6266666666666669"/>
  </r>
  <r>
    <s v="PARACETAMOL 40"/>
    <n v="20"/>
    <n v="6"/>
    <n v="6"/>
    <n v="104"/>
    <n v="32"/>
    <n v="1041.7649619493054"/>
    <n v="322.77013169183437"/>
    <n v="11"/>
    <n v="16.5"/>
    <n v="0.33"/>
    <n v="16.829999999999998"/>
    <n v="1.8181818181818208"/>
    <n v="10.413223140495884"/>
    <x v="0"/>
    <n v="2.5666666666666669"/>
    <n v="6.0000000000000005E-2"/>
    <n v="2.6266666666666669"/>
  </r>
  <r>
    <s v="BRONQUIDIAZINA 240"/>
    <n v="24"/>
    <n v="10"/>
    <n v="5"/>
    <n v="369"/>
    <n v="31"/>
    <n v="3693"/>
    <n v="310"/>
    <n v="10"/>
    <n v="15"/>
    <n v="0.3"/>
    <n v="15.3"/>
    <n v="1.652892561983474"/>
    <n v="12.066115702479358"/>
    <x v="0"/>
    <n v="2.3333333333333335"/>
    <n v="0.05"/>
    <n v="2.3833333333333333"/>
  </r>
  <r>
    <s v="ROVI SUPOSITORIOS"/>
    <n v="90"/>
    <n v="6"/>
    <n v="5"/>
    <n v="113"/>
    <n v="26"/>
    <n v="1136.5189898438528"/>
    <n v="260.60542337058604"/>
    <n v="10"/>
    <n v="15"/>
    <n v="0.3"/>
    <n v="15.3"/>
    <n v="1.652892561983474"/>
    <n v="13.719008264462833"/>
    <x v="0"/>
    <n v="2.3333333333333335"/>
    <n v="0.05"/>
    <n v="2.3833333333333333"/>
  </r>
  <r>
    <s v="VISCOTEINA 200"/>
    <n v="65"/>
    <n v="8"/>
    <n v="5"/>
    <n v="96"/>
    <n v="37"/>
    <n v="964.83861482281634"/>
    <n v="379.55845063553016"/>
    <n v="10"/>
    <n v="15"/>
    <n v="0.3"/>
    <n v="15.3"/>
    <n v="1.652892561983474"/>
    <n v="15.371900826446307"/>
    <x v="0"/>
    <n v="2.3333333333333335"/>
    <n v="0.05"/>
    <n v="2.3833333333333333"/>
  </r>
  <r>
    <s v="WINTON"/>
    <n v="82"/>
    <n v="6"/>
    <n v="6"/>
    <n v="134"/>
    <n v="32"/>
    <n v="1348.2835953108963"/>
    <n v="324.79428002735528"/>
    <n v="10"/>
    <n v="15"/>
    <n v="0.3"/>
    <n v="15.3"/>
    <n v="1.652892561983474"/>
    <n v="17.024793388429782"/>
    <x v="0"/>
    <n v="2.3333333333333335"/>
    <n v="0.05"/>
    <n v="2.3833333333333333"/>
  </r>
  <r>
    <s v="COULDINA 30"/>
    <n v="55"/>
    <n v="10"/>
    <n v="4"/>
    <n v="125"/>
    <n v="36"/>
    <n v="1257.99150860437"/>
    <n v="362.28691033261327"/>
    <n v="10"/>
    <n v="15"/>
    <n v="0.3"/>
    <n v="15.3"/>
    <n v="1.652892561983474"/>
    <n v="18.677685950413256"/>
    <x v="0"/>
    <n v="2.3333333333333335"/>
    <n v="0.05"/>
    <n v="2.3833333333333333"/>
  </r>
  <r>
    <s v="BECOZYME"/>
    <n v="40"/>
    <n v="10"/>
    <n v="4"/>
    <n v="138"/>
    <n v="32"/>
    <n v="1383.5994449763639"/>
    <n v="329.69326846885241"/>
    <n v="10"/>
    <n v="15"/>
    <n v="0.3"/>
    <n v="15.3"/>
    <n v="1.652892561983474"/>
    <n v="20.33057851239673"/>
    <x v="0"/>
    <n v="2.3333333333333335"/>
    <n v="0.05"/>
    <n v="2.3833333333333333"/>
  </r>
  <r>
    <s v="VENDAS CAJAS"/>
    <n v="70"/>
    <n v="8"/>
    <n v="4"/>
    <n v="89"/>
    <n v="27"/>
    <n v="896.98581493945869"/>
    <n v="279.8126097169644"/>
    <n v="10"/>
    <n v="15"/>
    <n v="0.3"/>
    <n v="15.3"/>
    <n v="1.652892561983474"/>
    <n v="21.983471074380205"/>
    <x v="0"/>
    <n v="2.3333333333333335"/>
    <n v="0.05"/>
    <n v="2.3833333333333333"/>
  </r>
  <r>
    <s v="RHODOHIL"/>
    <n v="80"/>
    <n v="10"/>
    <n v="5"/>
    <n v="93"/>
    <n v="39"/>
    <n v="934.57100976963261"/>
    <n v="399.23122366391215"/>
    <n v="9"/>
    <n v="13.5"/>
    <n v="0.27"/>
    <n v="13.77"/>
    <n v="1.4876033057851263"/>
    <n v="23.47107438016533"/>
    <x v="0"/>
    <n v="2.1"/>
    <n v="0.05"/>
    <n v="2.15"/>
  </r>
  <r>
    <s v="DYNAMOGEN 20"/>
    <n v="46"/>
    <n v="12"/>
    <n v="4"/>
    <n v="137"/>
    <n v="39"/>
    <n v="1372.6574203046032"/>
    <n v="392.44388625317367"/>
    <n v="9"/>
    <n v="13.5"/>
    <n v="0.27"/>
    <n v="13.77"/>
    <n v="1.4876033057851263"/>
    <n v="24.958677685950455"/>
    <x v="0"/>
    <n v="2.1"/>
    <n v="0.05"/>
    <n v="2.15"/>
  </r>
  <r>
    <s v="FOLTENE 40"/>
    <n v="100"/>
    <n v="12"/>
    <n v="4"/>
    <n v="138"/>
    <n v="38"/>
    <n v="1387.09687457768"/>
    <n v="381.59721071911162"/>
    <n v="9"/>
    <n v="13.5"/>
    <n v="0.27"/>
    <n v="13.77"/>
    <n v="1.4876033057851263"/>
    <n v="26.446280991735581"/>
    <x v="0"/>
    <n v="2.1"/>
    <n v="0.05"/>
    <n v="2.15"/>
  </r>
  <r>
    <s v="GLUCOSPORT 40"/>
    <n v="40"/>
    <n v="6"/>
    <n v="5"/>
    <n v="119"/>
    <n v="21"/>
    <n v="1195.795301277202"/>
    <n v="215.16905603511546"/>
    <n v="9"/>
    <n v="13.5"/>
    <n v="0.27"/>
    <n v="13.77"/>
    <n v="1.4876033057851263"/>
    <n v="27.933884297520706"/>
    <x v="0"/>
    <n v="2.1"/>
    <n v="0.05"/>
    <n v="2.15"/>
  </r>
  <r>
    <s v="DOLOTREN INYECTABLE"/>
    <n v="35"/>
    <n v="12"/>
    <n v="5"/>
    <n v="116"/>
    <n v="38"/>
    <n v="1166.761796910936"/>
    <n v="389.44432069342736"/>
    <n v="8"/>
    <n v="12"/>
    <n v="0.24"/>
    <n v="12.24"/>
    <n v="1.3223140495867791"/>
    <n v="29.256198347107485"/>
    <x v="0"/>
    <n v="1.8666666666666667"/>
    <n v="0.04"/>
    <n v="1.9066666666666667"/>
  </r>
  <r>
    <s v="VOLTREN 20"/>
    <n v="82"/>
    <n v="10"/>
    <n v="5"/>
    <n v="129"/>
    <n v="37"/>
    <n v="1292.5596915960625"/>
    <n v="374.35596546968827"/>
    <n v="8"/>
    <n v="12"/>
    <n v="0.24"/>
    <n v="12.24"/>
    <n v="1.3223140495867791"/>
    <n v="30.578512396694265"/>
    <x v="0"/>
    <n v="1.8666666666666667"/>
    <n v="0.04"/>
    <n v="1.9066666666666667"/>
  </r>
  <r>
    <s v="FRENADOL 10"/>
    <n v="90"/>
    <n v="10"/>
    <n v="4"/>
    <n v="99"/>
    <n v="30"/>
    <n v="996.32499639634136"/>
    <n v="300.00243804980545"/>
    <n v="8"/>
    <n v="12"/>
    <n v="0.24"/>
    <n v="12.24"/>
    <n v="1.3223140495867791"/>
    <n v="31.900826446281044"/>
    <x v="0"/>
    <n v="1.8666666666666667"/>
    <n v="0.04"/>
    <n v="1.9066666666666667"/>
  </r>
  <r>
    <s v="AMOXICILINA"/>
    <n v="60"/>
    <n v="8"/>
    <n v="6"/>
    <n v="133"/>
    <n v="35"/>
    <n v="1338.4913326994358"/>
    <n v="350.2548557085957"/>
    <n v="8"/>
    <n v="12"/>
    <n v="0.24"/>
    <n v="12.24"/>
    <n v="1.3223140495867791"/>
    <n v="33.223140495867824"/>
    <x v="0"/>
    <n v="1.8666666666666667"/>
    <n v="0.04"/>
    <n v="1.9066666666666667"/>
  </r>
  <r>
    <s v="ESBERIVEN"/>
    <n v="35"/>
    <n v="12"/>
    <n v="4"/>
    <n v="76"/>
    <n v="34"/>
    <n v="764.63300691951031"/>
    <n v="348.2671279932477"/>
    <n v="8"/>
    <n v="12"/>
    <n v="0.24"/>
    <n v="12.24"/>
    <n v="1.3223140495867791"/>
    <n v="34.545454545454604"/>
    <x v="1"/>
    <n v="4"/>
    <n v="0.08"/>
    <n v="4.08"/>
  </r>
  <r>
    <s v="TIRITAS 6"/>
    <n v="65"/>
    <n v="6"/>
    <n v="6"/>
    <n v="103"/>
    <n v="24"/>
    <n v="1031.3343136322135"/>
    <n v="242.74502586930049"/>
    <n v="8"/>
    <n v="12"/>
    <n v="0.24"/>
    <n v="12.24"/>
    <n v="1.3223140495867791"/>
    <n v="35.867768595041383"/>
    <x v="1"/>
    <n v="4"/>
    <n v="0.08"/>
    <n v="4.08"/>
  </r>
  <r>
    <s v="GLUCOSPORT 20"/>
    <n v="30"/>
    <n v="12"/>
    <n v="5"/>
    <n v="111"/>
    <n v="39"/>
    <n v="1116.548274054901"/>
    <n v="395.52659967246063"/>
    <n v="8"/>
    <n v="12"/>
    <n v="0.24"/>
    <n v="12.24"/>
    <n v="1.3223140495867791"/>
    <n v="37.190082644628163"/>
    <x v="1"/>
    <n v="4"/>
    <n v="0.08"/>
    <n v="4.08"/>
  </r>
  <r>
    <s v="FLUOMICIL 40"/>
    <n v="40"/>
    <n v="12"/>
    <n v="5"/>
    <n v="89"/>
    <n v="39"/>
    <n v="899.40824514773135"/>
    <n v="399.36539129035435"/>
    <n v="8"/>
    <n v="12"/>
    <n v="0.24"/>
    <n v="12.24"/>
    <n v="1.3223140495867791"/>
    <n v="38.512396694214942"/>
    <x v="1"/>
    <n v="4"/>
    <n v="0.08"/>
    <n v="4.08"/>
  </r>
  <r>
    <s v="TROPHIRES"/>
    <n v="80"/>
    <n v="6"/>
    <n v="6"/>
    <n v="108"/>
    <n v="27"/>
    <n v="1087.759249342259"/>
    <n v="274.39375207631463"/>
    <n v="8"/>
    <n v="12"/>
    <n v="0.24"/>
    <n v="12.24"/>
    <n v="1.3223140495867791"/>
    <n v="39.834710743801722"/>
    <x v="1"/>
    <n v="4"/>
    <n v="0.08"/>
    <n v="4.08"/>
  </r>
  <r>
    <s v="TIRITAS 4"/>
    <n v="65"/>
    <n v="8"/>
    <n v="5"/>
    <n v="126"/>
    <n v="24"/>
    <n v="1269.0689392309332"/>
    <n v="244.31484359454103"/>
    <n v="7"/>
    <n v="10.5"/>
    <n v="0.21"/>
    <n v="10.71"/>
    <n v="1.1570247933884317"/>
    <n v="40.991735537190152"/>
    <x v="1"/>
    <n v="3.5"/>
    <n v="7.0000000000000007E-2"/>
    <n v="3.57"/>
  </r>
  <r>
    <s v="BUDIROL"/>
    <n v="55"/>
    <n v="12"/>
    <n v="5"/>
    <n v="135"/>
    <n v="35"/>
    <n v="1351.9706308175087"/>
    <n v="355.37974841573538"/>
    <n v="7"/>
    <n v="10.5"/>
    <n v="0.21"/>
    <n v="10.71"/>
    <n v="1.1570247933884317"/>
    <n v="42.148760330578583"/>
    <x v="1"/>
    <n v="3.5"/>
    <n v="7.0000000000000007E-2"/>
    <n v="3.57"/>
  </r>
  <r>
    <s v="FEBERRECTAL"/>
    <n v="45"/>
    <n v="10"/>
    <n v="5"/>
    <n v="118"/>
    <n v="31"/>
    <n v="1185.6907341726223"/>
    <n v="318.34252614459081"/>
    <n v="7"/>
    <n v="10.5"/>
    <n v="0.21"/>
    <n v="10.71"/>
    <n v="1.1570247933884317"/>
    <n v="43.305785123967013"/>
    <x v="1"/>
    <n v="3.5"/>
    <n v="7.0000000000000007E-2"/>
    <n v="3.57"/>
  </r>
  <r>
    <s v="VOLTAREN 40"/>
    <n v="72"/>
    <n v="12"/>
    <n v="5"/>
    <n v="86"/>
    <n v="39"/>
    <n v="866.91803737028158"/>
    <n v="392.33697517015622"/>
    <n v="7"/>
    <n v="10.5"/>
    <n v="0.21"/>
    <n v="10.71"/>
    <n v="1.1570247933884317"/>
    <n v="44.462809917355443"/>
    <x v="1"/>
    <n v="3.5"/>
    <n v="7.0000000000000007E-2"/>
    <n v="3.57"/>
  </r>
  <r>
    <s v="TERMALGIL"/>
    <n v="75"/>
    <n v="10"/>
    <n v="4"/>
    <n v="132"/>
    <n v="24"/>
    <n v="1324.6326114732726"/>
    <n v="245.66063289827935"/>
    <n v="7"/>
    <n v="10.5"/>
    <n v="0.21"/>
    <n v="10.71"/>
    <n v="1.1570247933884317"/>
    <n v="45.619834710743874"/>
    <x v="1"/>
    <n v="3.5"/>
    <n v="7.0000000000000007E-2"/>
    <n v="3.57"/>
  </r>
  <r>
    <s v="DOLOTREN 40"/>
    <n v="35"/>
    <n v="10"/>
    <n v="6"/>
    <n v="103"/>
    <n v="38"/>
    <n v="1030.0550483916177"/>
    <n v="388.39849583093235"/>
    <n v="7"/>
    <n v="10.5"/>
    <n v="0.21"/>
    <n v="10.71"/>
    <n v="1.1570247933884317"/>
    <n v="46.776859504132304"/>
    <x v="1"/>
    <n v="3.5"/>
    <n v="7.0000000000000007E-2"/>
    <n v="3.57"/>
  </r>
  <r>
    <s v="NOLOTIL"/>
    <n v="50"/>
    <n v="10"/>
    <n v="6"/>
    <n v="138"/>
    <n v="34"/>
    <n v="1383.4204534849507"/>
    <n v="342.90685826701264"/>
    <n v="7"/>
    <n v="10.5"/>
    <n v="0.21"/>
    <n v="10.71"/>
    <n v="1.1570247933884317"/>
    <n v="47.933884297520734"/>
    <x v="1"/>
    <n v="3.5"/>
    <n v="7.0000000000000007E-2"/>
    <n v="3.57"/>
  </r>
  <r>
    <s v="VENOSMIL 40"/>
    <n v="72"/>
    <n v="10"/>
    <n v="6"/>
    <n v="75"/>
    <n v="35"/>
    <n v="752.17594282552113"/>
    <n v="357.9878670075492"/>
    <n v="7"/>
    <n v="10.5"/>
    <n v="0.21"/>
    <n v="10.71"/>
    <n v="1.1570247933884317"/>
    <n v="49.090909090909165"/>
    <x v="1"/>
    <n v="3.5"/>
    <n v="7.0000000000000007E-2"/>
    <n v="3.57"/>
  </r>
  <r>
    <s v="FERROPROTINA 40"/>
    <n v="50"/>
    <n v="8"/>
    <n v="6"/>
    <n v="84"/>
    <n v="28"/>
    <n v="847.61871589384793"/>
    <n v="288.17267453247842"/>
    <n v="7"/>
    <n v="10.5"/>
    <n v="0.21"/>
    <n v="10.71"/>
    <n v="1.1570247933884317"/>
    <n v="50.247933884297595"/>
    <x v="1"/>
    <n v="3.5"/>
    <n v="7.0000000000000007E-2"/>
    <n v="3.57"/>
  </r>
  <r>
    <s v="COULDINA 40"/>
    <n v="85"/>
    <n v="12"/>
    <n v="4"/>
    <n v="81"/>
    <n v="31"/>
    <n v="818.82585452289152"/>
    <n v="311.17211471716973"/>
    <n v="7"/>
    <n v="10.5"/>
    <n v="0.21"/>
    <n v="10.71"/>
    <n v="1.1570247933884317"/>
    <n v="51.404958677686025"/>
    <x v="1"/>
    <n v="3.5"/>
    <n v="7.0000000000000007E-2"/>
    <n v="3.57"/>
  </r>
  <r>
    <s v="TIRITAS 8"/>
    <n v="72"/>
    <n v="8"/>
    <n v="5"/>
    <n v="106"/>
    <n v="25"/>
    <n v="1063.1454131071309"/>
    <n v="252.06812543015303"/>
    <n v="7"/>
    <n v="10.5"/>
    <n v="0.21"/>
    <n v="10.71"/>
    <n v="1.1570247933884317"/>
    <n v="52.561983471074456"/>
    <x v="1"/>
    <n v="3.5"/>
    <n v="7.0000000000000007E-2"/>
    <n v="3.57"/>
  </r>
  <r>
    <s v="URGOTELAS"/>
    <n v="82"/>
    <n v="12"/>
    <n v="5"/>
    <n v="77"/>
    <n v="35"/>
    <n v="775.70560811960547"/>
    <n v="353.32766023217459"/>
    <n v="7"/>
    <n v="10.5"/>
    <n v="0.21"/>
    <n v="10.71"/>
    <n v="1.1570247933884317"/>
    <n v="53.719008264462886"/>
    <x v="1"/>
    <n v="3.5"/>
    <n v="7.0000000000000007E-2"/>
    <n v="3.57"/>
  </r>
  <r>
    <s v="TIRITAS 2"/>
    <n v="40"/>
    <n v="12"/>
    <n v="5"/>
    <n v="124"/>
    <n v="34"/>
    <n v="1244.841200089928"/>
    <n v="344.83322922484871"/>
    <n v="7"/>
    <n v="10.5"/>
    <n v="0.21"/>
    <n v="10.71"/>
    <n v="1.1570247933884317"/>
    <n v="54.876033057851316"/>
    <x v="1"/>
    <n v="3.5"/>
    <n v="7.0000000000000007E-2"/>
    <n v="3.57"/>
  </r>
  <r>
    <s v="FRENADOL 40"/>
    <n v="75"/>
    <n v="12"/>
    <n v="5"/>
    <n v="77"/>
    <n v="39"/>
    <n v="770.36004716421837"/>
    <n v="390.02735269198524"/>
    <n v="7"/>
    <n v="10.5"/>
    <n v="0.21"/>
    <n v="10.71"/>
    <n v="1.1570247933884317"/>
    <n v="56.033057851239747"/>
    <x v="1"/>
    <n v="3.5"/>
    <n v="7.0000000000000007E-2"/>
    <n v="3.57"/>
  </r>
  <r>
    <s v="AERORED"/>
    <n v="38"/>
    <n v="12"/>
    <n v="5"/>
    <n v="132"/>
    <n v="38"/>
    <n v="1327.5295144850784"/>
    <n v="380.221654234445"/>
    <n v="7"/>
    <n v="10.5"/>
    <n v="0.21"/>
    <n v="10.71"/>
    <n v="1.1570247933884317"/>
    <n v="57.190082644628177"/>
    <x v="1"/>
    <n v="3.5"/>
    <n v="7.0000000000000007E-2"/>
    <n v="3.57"/>
  </r>
  <r>
    <s v="VENOSMIL 60"/>
    <n v="50"/>
    <n v="12"/>
    <n v="5"/>
    <n v="91"/>
    <n v="28"/>
    <n v="918.61199383761777"/>
    <n v="289.79715811717756"/>
    <n v="6"/>
    <n v="9"/>
    <n v="0.18"/>
    <n v="9.18"/>
    <n v="0.99173553719008423"/>
    <n v="58.181818181818258"/>
    <x v="1"/>
    <n v="3"/>
    <n v="0.06"/>
    <n v="3.06"/>
  </r>
  <r>
    <s v="DOLOTREN 20"/>
    <n v="85"/>
    <n v="12"/>
    <n v="5"/>
    <n v="128"/>
    <n v="32"/>
    <n v="1281.4421754747"/>
    <n v="328.86993626032296"/>
    <n v="6"/>
    <n v="9"/>
    <n v="0.18"/>
    <n v="9.18"/>
    <n v="0.99173553719008423"/>
    <n v="59.173553719008339"/>
    <x v="1"/>
    <n v="3"/>
    <n v="0.06"/>
    <n v="3.06"/>
  </r>
  <r>
    <s v="URGOCALL"/>
    <n v="35"/>
    <n v="10"/>
    <n v="5"/>
    <n v="117"/>
    <n v="26"/>
    <n v="1175.9587999764142"/>
    <n v="262.10185320999449"/>
    <n v="6"/>
    <n v="9"/>
    <n v="0.18"/>
    <n v="9.18"/>
    <n v="0.99173553719008423"/>
    <n v="60.16528925619842"/>
    <x v="1"/>
    <n v="3"/>
    <n v="0.06"/>
    <n v="3.06"/>
  </r>
  <r>
    <s v="CLAMOXIL"/>
    <n v="54"/>
    <n v="12"/>
    <n v="4"/>
    <n v="85"/>
    <n v="23"/>
    <n v="856.67036050523188"/>
    <n v="231.75611230772972"/>
    <n v="6"/>
    <n v="9"/>
    <n v="0.18"/>
    <n v="9.18"/>
    <n v="0.99173553719008423"/>
    <n v="61.157024793388501"/>
    <x v="1"/>
    <n v="3"/>
    <n v="0.06"/>
    <n v="3.06"/>
  </r>
  <r>
    <s v="PRUINA 120"/>
    <n v="80"/>
    <n v="12"/>
    <n v="4"/>
    <n v="87"/>
    <n v="23"/>
    <n v="874.79036587528594"/>
    <n v="234.0082622981715"/>
    <n v="6"/>
    <n v="9"/>
    <n v="0.18"/>
    <n v="9.18"/>
    <n v="0.99173553719008423"/>
    <n v="62.148760330578583"/>
    <x v="1"/>
    <n v="3"/>
    <n v="0.06"/>
    <n v="3.06"/>
  </r>
  <r>
    <s v="BRONQUIINFLAMTORIO 40"/>
    <n v="90"/>
    <n v="12"/>
    <n v="6"/>
    <n v="102"/>
    <n v="35"/>
    <n v="1020.3492724174649"/>
    <n v="358.1873754014016"/>
    <n v="6"/>
    <n v="9"/>
    <n v="0.18"/>
    <n v="9.18"/>
    <n v="0.99173553719008423"/>
    <n v="63.140495867768664"/>
    <x v="1"/>
    <n v="3"/>
    <n v="0.06"/>
    <n v="3.06"/>
  </r>
  <r>
    <s v="BUSCAPINA 20"/>
    <n v="50"/>
    <n v="12"/>
    <n v="6"/>
    <n v="78"/>
    <n v="34"/>
    <n v="785.15156285831574"/>
    <n v="349.8973217363295"/>
    <n v="6"/>
    <n v="9"/>
    <n v="0.18"/>
    <n v="9.18"/>
    <n v="0.99173553719008423"/>
    <n v="64.132231404958745"/>
    <x v="1"/>
    <n v="3"/>
    <n v="0.06"/>
    <n v="3.06"/>
  </r>
  <r>
    <s v="BUSCAPINA INYECTABLE"/>
    <n v="55"/>
    <n v="10"/>
    <n v="6"/>
    <n v="90"/>
    <n v="32"/>
    <n v="902.91811894073226"/>
    <n v="322.96143990344211"/>
    <n v="6"/>
    <n v="9"/>
    <n v="0.18"/>
    <n v="9.18"/>
    <n v="0.99173553719008423"/>
    <n v="65.123966942148826"/>
    <x v="1"/>
    <n v="3"/>
    <n v="0.06"/>
    <n v="3.06"/>
  </r>
  <r>
    <s v="COULDINA EFERVESCENTE"/>
    <n v="35"/>
    <n v="10"/>
    <n v="6"/>
    <n v="114"/>
    <n v="26"/>
    <n v="1146.0246825551972"/>
    <n v="267.58809130702548"/>
    <n v="6"/>
    <n v="9"/>
    <n v="0.18"/>
    <n v="9.18"/>
    <n v="0.99173553719008423"/>
    <n v="66.115702479338907"/>
    <x v="1"/>
    <n v="3"/>
    <n v="0.06"/>
    <n v="3.06"/>
  </r>
  <r>
    <s v="DENTOPIN"/>
    <n v="45"/>
    <n v="8"/>
    <n v="6"/>
    <n v="129"/>
    <n v="24"/>
    <n v="1293.8272432879187"/>
    <n v="242.61685596146435"/>
    <n v="6"/>
    <n v="9"/>
    <n v="0.18"/>
    <n v="9.18"/>
    <n v="0.99173553719008423"/>
    <n v="67.107438016528988"/>
    <x v="2"/>
    <n v="6"/>
    <n v="0.12"/>
    <n v="6.12"/>
  </r>
  <r>
    <s v="DOLOTREN 30"/>
    <n v="50"/>
    <n v="12"/>
    <n v="6"/>
    <n v="97"/>
    <n v="36"/>
    <n v="970.01557609922463"/>
    <n v="362.17525520066886"/>
    <n v="6"/>
    <n v="9"/>
    <n v="0.18"/>
    <n v="9.18"/>
    <n v="0.99173553719008423"/>
    <n v="68.099173553719069"/>
    <x v="2"/>
    <n v="6"/>
    <n v="0.12"/>
    <n v="6.12"/>
  </r>
  <r>
    <s v="FOLTENE 10"/>
    <n v="82"/>
    <n v="12"/>
    <n v="6"/>
    <n v="100"/>
    <n v="39"/>
    <n v="1006.2011901531376"/>
    <n v="398.33813130315536"/>
    <n v="6"/>
    <n v="9"/>
    <n v="0.18"/>
    <n v="9.18"/>
    <n v="0.99173553719008423"/>
    <n v="69.09090909090915"/>
    <x v="2"/>
    <n v="6"/>
    <n v="0.12"/>
    <n v="6.12"/>
  </r>
  <r>
    <s v="PODOSAN 20"/>
    <n v="55"/>
    <n v="8"/>
    <n v="6"/>
    <n v="131"/>
    <n v="25"/>
    <n v="1317.2710805425202"/>
    <n v="250.3164648335576"/>
    <n v="6"/>
    <n v="9"/>
    <n v="0.18"/>
    <n v="9.18"/>
    <n v="0.99173553719008423"/>
    <n v="70.082644628099231"/>
    <x v="2"/>
    <n v="6"/>
    <n v="0.12"/>
    <n v="6.12"/>
  </r>
  <r>
    <s v="PULMIINFLAMARTORUIIA"/>
    <n v="45"/>
    <n v="12"/>
    <n v="6"/>
    <n v="139"/>
    <n v="33"/>
    <n v="1390.9536778340926"/>
    <n v="332.82556132598506"/>
    <n v="6"/>
    <n v="9"/>
    <n v="0.18"/>
    <n v="9.18"/>
    <n v="0.99173553719008423"/>
    <n v="71.074380165289313"/>
    <x v="2"/>
    <n v="6"/>
    <n v="0.12"/>
    <n v="6.12"/>
  </r>
  <r>
    <s v="UÑACTIL"/>
    <n v="50"/>
    <n v="12"/>
    <n v="6"/>
    <n v="133"/>
    <n v="38"/>
    <n v="1330.0341823395393"/>
    <n v="382.82261305238228"/>
    <n v="6"/>
    <n v="9"/>
    <n v="0.18"/>
    <n v="9.18"/>
    <n v="0.99173553719008423"/>
    <n v="72.066115702479394"/>
    <x v="2"/>
    <n v="6"/>
    <n v="0.12"/>
    <n v="6.12"/>
  </r>
  <r>
    <s v="VENOSMIL 20"/>
    <n v="20"/>
    <n v="12"/>
    <n v="6"/>
    <n v="132"/>
    <n v="32"/>
    <n v="1321.5448084201016"/>
    <n v="328.14770109123043"/>
    <n v="6"/>
    <n v="9"/>
    <n v="0.18"/>
    <n v="9.18"/>
    <n v="0.99173553719008423"/>
    <n v="73.057851239669475"/>
    <x v="2"/>
    <n v="6"/>
    <n v="0.12"/>
    <n v="6.12"/>
  </r>
  <r>
    <s v="FERROPROTINA30"/>
    <n v="40"/>
    <n v="12"/>
    <n v="6"/>
    <n v="116"/>
    <n v="34"/>
    <n v="1166.2033999824475"/>
    <n v="344.17155603337665"/>
    <n v="6"/>
    <n v="9"/>
    <n v="0.18"/>
    <n v="9.18"/>
    <n v="0.99173553719008423"/>
    <n v="74.049586776859556"/>
    <x v="2"/>
    <n v="6"/>
    <n v="0.12"/>
    <n v="6.12"/>
  </r>
  <r>
    <s v="SEPTRIN"/>
    <n v="60"/>
    <n v="10"/>
    <n v="6"/>
    <n v="121"/>
    <n v="31"/>
    <n v="1210.6386852232283"/>
    <n v="310.95278609513645"/>
    <n v="6"/>
    <n v="9"/>
    <n v="0.18"/>
    <n v="9.18"/>
    <n v="0.99173553719008423"/>
    <n v="75.041322314049637"/>
    <x v="2"/>
    <n v="6"/>
    <n v="0.12"/>
    <n v="6.12"/>
  </r>
  <r>
    <s v="GLUCODULCO"/>
    <n v="25"/>
    <n v="10"/>
    <n v="5"/>
    <n v="123"/>
    <n v="24"/>
    <n v="1238.749193701545"/>
    <n v="240.93304443330513"/>
    <n v="6"/>
    <n v="9"/>
    <n v="0.18"/>
    <n v="9.18"/>
    <n v="0.99173553719008423"/>
    <n v="76.033057851239718"/>
    <x v="2"/>
    <n v="6"/>
    <n v="0.12"/>
    <n v="6.12"/>
  </r>
  <r>
    <s v="PADIRO"/>
    <n v="46"/>
    <n v="10"/>
    <n v="5"/>
    <n v="77"/>
    <n v="26"/>
    <n v="779.2090514410786"/>
    <n v="268.29580106084632"/>
    <n v="6"/>
    <n v="9"/>
    <n v="0.18"/>
    <n v="9.18"/>
    <n v="0.99173553719008423"/>
    <n v="77.024793388429799"/>
    <x v="2"/>
    <n v="6"/>
    <n v="0.12"/>
    <n v="6.12"/>
  </r>
  <r>
    <s v="HIDROFEROL"/>
    <n v="90"/>
    <n v="12"/>
    <n v="5"/>
    <n v="240"/>
    <n v="26"/>
    <n v="2400"/>
    <n v="260"/>
    <n v="5"/>
    <n v="7.5"/>
    <n v="0.15"/>
    <n v="7.65"/>
    <n v="0.826446280991737"/>
    <n v="77.851239669421531"/>
    <x v="2"/>
    <n v="5"/>
    <n v="0.1"/>
    <n v="5.0999999999999996"/>
  </r>
  <r>
    <s v="PARACETAMOL 20"/>
    <n v="60"/>
    <n v="10"/>
    <n v="5"/>
    <n v="130"/>
    <n v="20"/>
    <n v="1300"/>
    <n v="202.77341460844744"/>
    <n v="5"/>
    <n v="7.5"/>
    <n v="0.15"/>
    <n v="7.65"/>
    <n v="0.826446280991737"/>
    <n v="78.677685950413263"/>
    <x v="2"/>
    <n v="5"/>
    <n v="0.1"/>
    <n v="5.0999999999999996"/>
  </r>
  <r>
    <s v="PRUINA 240"/>
    <n v="75"/>
    <n v="12"/>
    <n v="5"/>
    <n v="71"/>
    <n v="27"/>
    <n v="717"/>
    <n v="279.07684512023366"/>
    <n v="5"/>
    <n v="7.5"/>
    <n v="0.15"/>
    <n v="7.65"/>
    <n v="0.826446280991737"/>
    <n v="79.504132231404995"/>
    <x v="2"/>
    <n v="5"/>
    <n v="0.1"/>
    <n v="5.0999999999999996"/>
  </r>
  <r>
    <s v="ESPARADRAPO"/>
    <n v="40"/>
    <n v="12"/>
    <n v="5"/>
    <n v="79"/>
    <n v="27"/>
    <n v="797.79915067634954"/>
    <n v="275.9531667900568"/>
    <n v="5"/>
    <n v="7.5"/>
    <n v="0.15"/>
    <n v="7.65"/>
    <n v="0.826446280991737"/>
    <n v="80.330578512396727"/>
    <x v="2"/>
    <n v="5"/>
    <n v="0.1"/>
    <n v="5.0999999999999996"/>
  </r>
  <r>
    <s v="FLUORKIN"/>
    <n v="50"/>
    <n v="12"/>
    <n v="4"/>
    <n v="124"/>
    <n v="20"/>
    <n v="1247.6979343838934"/>
    <n v="209.57841416833776"/>
    <n v="5"/>
    <n v="7.5"/>
    <n v="0.15"/>
    <n v="7.65"/>
    <n v="0.826446280991737"/>
    <n v="81.157024793388459"/>
    <x v="2"/>
    <n v="5"/>
    <n v="0.1"/>
    <n v="5.0999999999999996"/>
  </r>
  <r>
    <s v="ASPIRINA"/>
    <n v="75"/>
    <n v="12"/>
    <n v="6"/>
    <n v="86"/>
    <n v="30"/>
    <n v="860.38639387026035"/>
    <n v="301.67887946014912"/>
    <n v="5"/>
    <n v="7.5"/>
    <n v="0.15"/>
    <n v="7.65"/>
    <n v="0.826446280991737"/>
    <n v="81.983471074380191"/>
    <x v="2"/>
    <n v="5"/>
    <n v="0.1"/>
    <n v="5.0999999999999996"/>
  </r>
  <r>
    <s v="BRONQUIDIAZINA 120"/>
    <n v="80"/>
    <n v="10"/>
    <n v="6"/>
    <n v="99"/>
    <n v="23"/>
    <n v="990.55967461643183"/>
    <n v="230.05120917149185"/>
    <n v="5"/>
    <n v="7.5"/>
    <n v="0.15"/>
    <n v="7.65"/>
    <n v="0.826446280991737"/>
    <n v="82.809917355371923"/>
    <x v="2"/>
    <n v="5"/>
    <n v="0.1"/>
    <n v="5.0999999999999996"/>
  </r>
  <r>
    <s v="BROQUINFLAMATORA 20"/>
    <n v="65"/>
    <n v="12"/>
    <n v="6"/>
    <n v="113"/>
    <n v="28"/>
    <n v="1131.2990220643442"/>
    <n v="285.48172609650663"/>
    <n v="5"/>
    <n v="7.5"/>
    <n v="0.15"/>
    <n v="7.65"/>
    <n v="0.826446280991737"/>
    <n v="83.636363636363654"/>
    <x v="2"/>
    <n v="5"/>
    <n v="0.1"/>
    <n v="5.0999999999999996"/>
  </r>
  <r>
    <s v="DYNAMOGEN"/>
    <n v="65"/>
    <n v="12"/>
    <n v="6"/>
    <n v="79"/>
    <n v="30"/>
    <n v="793.44903531361376"/>
    <n v="305.99482684031506"/>
    <n v="5"/>
    <n v="7.5"/>
    <n v="0.15"/>
    <n v="7.65"/>
    <n v="0.826446280991737"/>
    <n v="84.462809917355386"/>
    <x v="2"/>
    <n v="5"/>
    <n v="0.1"/>
    <n v="5.0999999999999996"/>
  </r>
  <r>
    <s v="FERROPROTINA 20"/>
    <n v="72"/>
    <n v="12"/>
    <n v="6"/>
    <n v="110"/>
    <n v="32"/>
    <n v="1101.5809196308483"/>
    <n v="328.57486969421876"/>
    <n v="5"/>
    <n v="7.5"/>
    <n v="0.15"/>
    <n v="7.65"/>
    <n v="0.826446280991737"/>
    <n v="85.289256198347118"/>
    <x v="2"/>
    <n v="5"/>
    <n v="0.1"/>
    <n v="5.0999999999999996"/>
  </r>
  <r>
    <s v="FORTASEC 40"/>
    <n v="54"/>
    <n v="10"/>
    <n v="6"/>
    <n v="111"/>
    <n v="22"/>
    <n v="1114.1969581511771"/>
    <n v="226.99941881310644"/>
    <n v="5"/>
    <n v="7.5"/>
    <n v="0.15"/>
    <n v="7.65"/>
    <n v="0.826446280991737"/>
    <n v="86.11570247933885"/>
    <x v="2"/>
    <n v="5"/>
    <n v="0.1"/>
    <n v="5.0999999999999996"/>
  </r>
  <r>
    <s v="GELOCATIL 20"/>
    <n v="46"/>
    <n v="12"/>
    <n v="6"/>
    <n v="132"/>
    <n v="29"/>
    <n v="1323.2064139233489"/>
    <n v="291.12067128447268"/>
    <n v="5"/>
    <n v="7.5"/>
    <n v="0.15"/>
    <n v="7.65"/>
    <n v="0.826446280991737"/>
    <n v="86.942148760330582"/>
    <x v="2"/>
    <n v="5"/>
    <n v="0.1"/>
    <n v="5.0999999999999996"/>
  </r>
  <r>
    <s v="POLI ABE"/>
    <n v="35"/>
    <n v="10"/>
    <n v="6"/>
    <n v="94"/>
    <n v="23"/>
    <n v="948.08746995533465"/>
    <n v="233.00873722612471"/>
    <n v="5"/>
    <n v="7.5"/>
    <n v="0.15"/>
    <n v="7.65"/>
    <n v="0.826446280991737"/>
    <n v="87.768595041322314"/>
    <x v="2"/>
    <n v="5"/>
    <n v="0.1"/>
    <n v="5.0999999999999996"/>
  </r>
  <r>
    <s v="POTENCIATOR"/>
    <n v="40"/>
    <n v="12"/>
    <n v="6"/>
    <n v="92"/>
    <n v="29"/>
    <n v="922.33983339289193"/>
    <n v="292.83631406706149"/>
    <n v="5"/>
    <n v="7.5"/>
    <n v="0.15"/>
    <n v="7.65"/>
    <n v="0.826446280991737"/>
    <n v="88.595041322314046"/>
    <x v="2"/>
    <n v="5"/>
    <n v="0.1"/>
    <n v="5.0999999999999996"/>
  </r>
  <r>
    <s v="URGO"/>
    <n v="35"/>
    <n v="12"/>
    <n v="6"/>
    <n v="108"/>
    <n v="25"/>
    <n v="1080.7508210516983"/>
    <n v="259.912663430642"/>
    <n v="5"/>
    <n v="7.5"/>
    <n v="0.15"/>
    <n v="7.65"/>
    <n v="0.826446280991737"/>
    <n v="89.421487603305778"/>
    <x v="2"/>
    <n v="5"/>
    <n v="0.1"/>
    <n v="5.0999999999999996"/>
  </r>
  <r>
    <s v="URGO"/>
    <n v="60"/>
    <n v="10"/>
    <n v="6"/>
    <n v="131"/>
    <n v="23"/>
    <n v="1310.4546967459107"/>
    <n v="230.60200228228263"/>
    <n v="5"/>
    <n v="7.5"/>
    <n v="0.15"/>
    <n v="7.65"/>
    <n v="0.826446280991737"/>
    <n v="90.24793388429751"/>
    <x v="2"/>
    <n v="5"/>
    <n v="0.1"/>
    <n v="5.0999999999999996"/>
  </r>
  <r>
    <s v="VENDAS ROLLOS"/>
    <n v="65"/>
    <n v="12"/>
    <n v="6"/>
    <n v="104"/>
    <n v="30"/>
    <n v="1042.9775566615751"/>
    <n v="302.804102373246"/>
    <n v="5"/>
    <n v="7.5"/>
    <n v="0.15"/>
    <n v="7.65"/>
    <n v="0.826446280991737"/>
    <n v="91.074380165289242"/>
    <x v="2"/>
    <n v="5"/>
    <n v="0.1"/>
    <n v="5.0999999999999996"/>
  </r>
  <r>
    <s v="FLUOMICIL 20"/>
    <n v="45"/>
    <n v="12"/>
    <n v="6"/>
    <n v="102"/>
    <n v="30"/>
    <n v="1021.5377117100051"/>
    <n v="305.51957132729564"/>
    <n v="5"/>
    <n v="7.5"/>
    <n v="0.15"/>
    <n v="7.65"/>
    <n v="0.826446280991737"/>
    <n v="91.900826446280973"/>
    <x v="2"/>
    <n v="5"/>
    <n v="0.1"/>
    <n v="5.0999999999999996"/>
  </r>
  <r>
    <s v="FOLTENE 20"/>
    <n v="50"/>
    <n v="10"/>
    <n v="6"/>
    <n v="83"/>
    <n v="24"/>
    <n v="835.09929572264537"/>
    <n v="249.86376089570194"/>
    <n v="5"/>
    <n v="7.5"/>
    <n v="0.15"/>
    <n v="7.65"/>
    <n v="0.826446280991737"/>
    <n v="92.727272727272705"/>
    <x v="2"/>
    <n v="5"/>
    <n v="0.1"/>
    <n v="5.0999999999999996"/>
  </r>
  <r>
    <s v="HIBITANE"/>
    <n v="35"/>
    <n v="12"/>
    <n v="6"/>
    <n v="91"/>
    <n v="31"/>
    <n v="915.72740354307382"/>
    <n v="318.05255892588667"/>
    <n v="5"/>
    <n v="7.5"/>
    <n v="0.15"/>
    <n v="7.65"/>
    <n v="0.826446280991737"/>
    <n v="93.553719008264437"/>
    <x v="2"/>
    <n v="5"/>
    <n v="0.1"/>
    <n v="5.0999999999999996"/>
  </r>
  <r>
    <s v="BODRAMINA"/>
    <n v="40"/>
    <n v="12"/>
    <n v="5"/>
    <n v="87"/>
    <n v="25"/>
    <n v="871.8579089709682"/>
    <n v="252.72093617268476"/>
    <n v="5"/>
    <n v="7.5"/>
    <n v="0.15"/>
    <n v="7.65"/>
    <n v="0.826446280991737"/>
    <n v="94.380165289256169"/>
    <x v="2"/>
    <n v="5"/>
    <n v="0.1"/>
    <n v="5.0999999999999996"/>
  </r>
  <r>
    <s v="INYESPRIN"/>
    <n v="75"/>
    <n v="12"/>
    <n v="5"/>
    <n v="132"/>
    <n v="20"/>
    <n v="1320"/>
    <n v="202"/>
    <n v="4"/>
    <n v="6"/>
    <n v="0.12"/>
    <n v="6.12"/>
    <n v="0.66115702479338956"/>
    <n v="95.041322314049552"/>
    <x v="2"/>
    <n v="4"/>
    <n v="0.08"/>
    <n v="4.08"/>
  </r>
  <r>
    <s v="NEORINACTIVE"/>
    <n v="70"/>
    <n v="12"/>
    <n v="5"/>
    <n v="40"/>
    <n v="21"/>
    <n v="405"/>
    <n v="215.72348296095714"/>
    <n v="4"/>
    <n v="6"/>
    <n v="0.12"/>
    <n v="6.12"/>
    <n v="0.66115702479338956"/>
    <n v="95.702479338842934"/>
    <x v="2"/>
    <n v="4"/>
    <n v="0.08"/>
    <n v="4.08"/>
  </r>
  <r>
    <s v="FLUOBIOTIC"/>
    <n v="50"/>
    <n v="12"/>
    <n v="5"/>
    <n v="105"/>
    <n v="21"/>
    <n v="1059.764191042658"/>
    <n v="210.64519185950314"/>
    <n v="4"/>
    <n v="6"/>
    <n v="0.12"/>
    <n v="6.12"/>
    <n v="0.66115702479338956"/>
    <n v="96.363636363636317"/>
    <x v="2"/>
    <n v="4"/>
    <n v="0.08"/>
    <n v="4.08"/>
  </r>
  <r>
    <s v="BUSCAPINA 40"/>
    <n v="20"/>
    <n v="12"/>
    <n v="6"/>
    <n v="133"/>
    <n v="21"/>
    <n v="1332.1405590114873"/>
    <n v="218.8915233768534"/>
    <n v="4"/>
    <n v="6"/>
    <n v="0.12"/>
    <n v="6.12"/>
    <n v="0.66115702479338956"/>
    <n v="97.0247933884297"/>
    <x v="2"/>
    <n v="4"/>
    <n v="0.08"/>
    <n v="4.08"/>
  </r>
  <r>
    <s v="BUSCAPINA SOBRES"/>
    <n v="85"/>
    <n v="12"/>
    <n v="6"/>
    <n v="122"/>
    <n v="20"/>
    <n v="1229.3374058426193"/>
    <n v="206.92476008088951"/>
    <n v="4"/>
    <n v="6"/>
    <n v="0.12"/>
    <n v="6.12"/>
    <n v="0.66115702479338956"/>
    <n v="97.685950413223082"/>
    <x v="2"/>
    <n v="4"/>
    <n v="0.08"/>
    <n v="4.08"/>
  </r>
  <r>
    <s v="DOLOTREN SUPOSITORIOS"/>
    <n v="60"/>
    <n v="12"/>
    <n v="6"/>
    <n v="85"/>
    <n v="22"/>
    <n v="855.99748856746157"/>
    <n v="228.64508017971818"/>
    <n v="4"/>
    <n v="6"/>
    <n v="0.12"/>
    <n v="6.12"/>
    <n v="0.66115702479338956"/>
    <n v="98.347107438016465"/>
    <x v="2"/>
    <n v="4"/>
    <n v="0.08"/>
    <n v="4.08"/>
  </r>
  <r>
    <s v="PODOSAN 30"/>
    <n v="85"/>
    <n v="12"/>
    <n v="6"/>
    <n v="102"/>
    <n v="24"/>
    <n v="1024.983854863005"/>
    <n v="246.06856758422128"/>
    <n v="4"/>
    <n v="6"/>
    <n v="0.12"/>
    <n v="6.12"/>
    <n v="0.66115702479338956"/>
    <n v="99.008264462809848"/>
    <x v="2"/>
    <n v="4"/>
    <n v="0.08"/>
    <n v="4.08"/>
  </r>
  <r>
    <s v="SINUS"/>
    <n v="20"/>
    <n v="12"/>
    <n v="6"/>
    <n v="58"/>
    <n v="14"/>
    <n v="580"/>
    <n v="145"/>
    <n v="3"/>
    <n v="4.5"/>
    <n v="0.09"/>
    <n v="4.59"/>
    <n v="0.49586776859504211"/>
    <n v="99.504132231404895"/>
    <x v="2"/>
    <n v="3"/>
    <n v="0.06"/>
    <n v="3.06"/>
  </r>
  <r>
    <s v="HODROPOLIVIT"/>
    <n v="80"/>
    <n v="12"/>
    <n v="5"/>
    <n v="150"/>
    <n v="13"/>
    <n v="1500"/>
    <n v="130"/>
    <n v="3"/>
    <n v="4.5"/>
    <n v="0.09"/>
    <n v="4.59"/>
    <n v="0.49586776859504211"/>
    <n v="99.999999999999943"/>
    <x v="2"/>
    <n v="3"/>
    <n v="0.06"/>
    <n v="3.0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dataOnRows="1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>
  <location ref="A3:E8" firstHeaderRow="1" firstDataRow="2" firstDataCol="1"/>
  <pivotFields count="18">
    <pivotField showAll="0"/>
    <pivotField numFmtId="3" showAll="0"/>
    <pivotField numFmtId="3" showAll="0"/>
    <pivotField numFmtId="3" showAll="0"/>
    <pivotField dataField="1" numFmtId="3" showAll="0"/>
    <pivotField dataField="1" numFmtId="3" showAll="0"/>
    <pivotField dataField="1" numFmtId="3" showAll="0"/>
    <pivotField dataField="1" numFmtId="3" showAll="0"/>
    <pivotField showAll="0"/>
    <pivotField numFmtId="164" showAll="0"/>
    <pivotField numFmtId="4" showAll="0"/>
    <pivotField numFmtId="4" showAll="0"/>
    <pivotField numFmtId="2" showAll="0"/>
    <pivotField numFmtId="2" showAll="0"/>
    <pivotField axis="axisCol" showAll="0">
      <items count="4">
        <item x="0"/>
        <item x="1"/>
        <item x="2"/>
        <item t="default"/>
      </items>
    </pivotField>
    <pivotField numFmtId="2" showAll="0"/>
    <pivotField numFmtId="4" showAll="0"/>
    <pivotField numFmtId="4" showAll="0"/>
  </pivotFields>
  <rowFields count="1">
    <field x="-2"/>
  </rowFields>
  <rowItems count="4">
    <i>
      <x/>
    </i>
    <i i="1">
      <x v="1"/>
    </i>
    <i i="2">
      <x v="2"/>
    </i>
    <i i="3">
      <x v="3"/>
    </i>
  </rowItems>
  <colFields count="1">
    <field x="14"/>
  </colFields>
  <colItems count="4">
    <i>
      <x/>
    </i>
    <i>
      <x v="1"/>
    </i>
    <i>
      <x v="2"/>
    </i>
    <i t="grand">
      <x/>
    </i>
  </colItems>
  <dataFields count="4">
    <dataField name="LP solo envases" fld="4" baseField="0" baseItem="0"/>
    <dataField name="LP solo cajas" fld="5" baseField="0" baseItem="0"/>
    <dataField name="Suma de salidas envases" fld="6" baseField="0" baseItem="0"/>
    <dataField name="Suma de salidas cajas" fld="7" baseField="0" baseItem="0"/>
  </dataFields>
  <formats count="8">
    <format dxfId="7">
      <pivotArea outline="0" collapsedLevelsAreSubtotals="1" fieldPosition="0"/>
    </format>
    <format dxfId="6">
      <pivotArea field="-2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4">
      <pivotArea dataOnly="0" labelOnly="1" fieldPosition="0">
        <references count="1">
          <reference field="14" count="0"/>
        </references>
      </pivotArea>
    </format>
    <format dxfId="3">
      <pivotArea dataOnly="0" labelOnly="1" grandCol="1" outline="0" fieldPosition="0"/>
    </format>
    <format dxfId="2">
      <pivotArea type="all" dataOnly="0" outline="0" fieldPosition="0"/>
    </format>
    <format dxfId="1">
      <pivotArea type="all" dataOnly="0" outline="0" fieldPosition="0"/>
    </format>
    <format dxfId="0">
      <pivotArea dataOnly="0" labelOnly="1" fieldPosition="0">
        <references count="1">
          <reference field="14" count="0"/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1"/>
  <sheetViews>
    <sheetView zoomScaleNormal="100" workbookViewId="0">
      <pane ySplit="1" topLeftCell="A2" activePane="bottomLeft" state="frozen"/>
      <selection pane="bottomLeft" activeCell="G6" sqref="G6"/>
    </sheetView>
  </sheetViews>
  <sheetFormatPr baseColWidth="10" defaultColWidth="11.140625" defaultRowHeight="14.4"/>
  <cols>
    <col min="1" max="1" width="29.140625" style="5" customWidth="1"/>
    <col min="2" max="2" width="11" style="3" customWidth="1"/>
    <col min="3" max="3" width="9.140625" style="3" customWidth="1"/>
    <col min="4" max="4" width="10.42578125" style="3" customWidth="1"/>
    <col min="5" max="5" width="11.42578125" style="3" customWidth="1"/>
    <col min="6" max="6" width="9.85546875" style="3" customWidth="1"/>
    <col min="7" max="8" width="15.42578125" style="3" customWidth="1"/>
    <col min="9" max="16384" width="11.140625" style="1"/>
  </cols>
  <sheetData>
    <row r="1" spans="1:8" ht="69" customHeight="1">
      <c r="A1" s="4" t="s">
        <v>89</v>
      </c>
      <c r="B1" s="2" t="s">
        <v>101</v>
      </c>
      <c r="C1" s="2" t="s">
        <v>102</v>
      </c>
      <c r="D1" s="2" t="s">
        <v>90</v>
      </c>
      <c r="E1" s="2" t="s">
        <v>91</v>
      </c>
      <c r="F1" s="2" t="s">
        <v>92</v>
      </c>
      <c r="G1" s="2" t="s">
        <v>93</v>
      </c>
      <c r="H1" s="2" t="s">
        <v>94</v>
      </c>
    </row>
    <row r="2" spans="1:8">
      <c r="A2" s="5" t="s">
        <v>88</v>
      </c>
      <c r="B2" s="3">
        <v>70</v>
      </c>
      <c r="C2" s="3">
        <v>6</v>
      </c>
      <c r="D2" s="3">
        <v>4</v>
      </c>
      <c r="E2" s="3">
        <v>126</v>
      </c>
      <c r="F2" s="3">
        <v>37</v>
      </c>
      <c r="G2" s="3">
        <v>1260</v>
      </c>
      <c r="H2" s="3">
        <v>379.19351204679595</v>
      </c>
    </row>
    <row r="3" spans="1:8">
      <c r="A3" s="5" t="s">
        <v>33</v>
      </c>
      <c r="B3" s="3" t="s">
        <v>99</v>
      </c>
      <c r="C3" s="3">
        <v>10</v>
      </c>
      <c r="D3" s="3">
        <v>4</v>
      </c>
      <c r="E3" s="3">
        <v>130</v>
      </c>
      <c r="F3" s="3">
        <v>39</v>
      </c>
      <c r="G3" s="3">
        <v>1307.9179046068921</v>
      </c>
      <c r="H3" s="3">
        <v>395.14242059612292</v>
      </c>
    </row>
    <row r="4" spans="1:8">
      <c r="A4" s="5" t="s">
        <v>18</v>
      </c>
      <c r="B4" s="3">
        <v>40</v>
      </c>
      <c r="C4" s="3">
        <v>6</v>
      </c>
      <c r="D4" s="3">
        <v>6</v>
      </c>
      <c r="E4" s="3">
        <v>89</v>
      </c>
      <c r="F4" s="3">
        <v>40</v>
      </c>
      <c r="G4" s="3">
        <v>898.17232889214313</v>
      </c>
      <c r="H4" s="3">
        <v>403.06641949238502</v>
      </c>
    </row>
    <row r="5" spans="1:8">
      <c r="A5" s="5" t="s">
        <v>77</v>
      </c>
      <c r="B5" s="3">
        <v>60</v>
      </c>
      <c r="C5" s="3">
        <v>6</v>
      </c>
      <c r="D5" s="3">
        <v>5</v>
      </c>
      <c r="E5" s="3">
        <v>100</v>
      </c>
      <c r="F5" s="3">
        <v>28</v>
      </c>
      <c r="G5" s="3">
        <v>1007.0432289593502</v>
      </c>
      <c r="H5" s="3">
        <v>286.04203333425113</v>
      </c>
    </row>
    <row r="6" spans="1:8">
      <c r="A6" s="5" t="s">
        <v>56</v>
      </c>
      <c r="B6" s="3">
        <v>20</v>
      </c>
      <c r="C6" s="3">
        <v>6</v>
      </c>
      <c r="D6" s="3">
        <v>6</v>
      </c>
      <c r="E6" s="3">
        <v>104</v>
      </c>
      <c r="F6" s="3">
        <v>32</v>
      </c>
      <c r="G6" s="3">
        <v>1041.7649619493054</v>
      </c>
      <c r="H6" s="3">
        <v>322.77013169183437</v>
      </c>
    </row>
    <row r="7" spans="1:8">
      <c r="A7" s="5" t="s">
        <v>6</v>
      </c>
      <c r="B7" s="3">
        <v>24</v>
      </c>
      <c r="C7" s="3">
        <v>10</v>
      </c>
      <c r="D7" s="3">
        <v>5</v>
      </c>
      <c r="E7" s="3">
        <v>369</v>
      </c>
      <c r="F7" s="3">
        <v>31</v>
      </c>
      <c r="G7" s="3">
        <v>3693</v>
      </c>
      <c r="H7" s="3">
        <v>310</v>
      </c>
    </row>
    <row r="8" spans="1:8">
      <c r="A8" s="5" t="s">
        <v>65</v>
      </c>
      <c r="B8" s="3">
        <v>90</v>
      </c>
      <c r="C8" s="3">
        <v>6</v>
      </c>
      <c r="D8" s="3">
        <v>5</v>
      </c>
      <c r="E8" s="3">
        <v>113</v>
      </c>
      <c r="F8" s="3">
        <v>26</v>
      </c>
      <c r="G8" s="3">
        <v>1136.5189898438528</v>
      </c>
      <c r="H8" s="3">
        <v>260.60542337058604</v>
      </c>
    </row>
    <row r="9" spans="1:8">
      <c r="A9" s="5" t="s">
        <v>84</v>
      </c>
      <c r="B9" s="3">
        <v>65</v>
      </c>
      <c r="C9" s="3">
        <v>8</v>
      </c>
      <c r="D9" s="3">
        <v>5</v>
      </c>
      <c r="E9" s="3">
        <v>96</v>
      </c>
      <c r="F9" s="3">
        <v>37</v>
      </c>
      <c r="G9" s="3">
        <v>964.83861482281634</v>
      </c>
      <c r="H9" s="3">
        <v>379.55845063553016</v>
      </c>
    </row>
    <row r="10" spans="1:8">
      <c r="A10" s="5" t="s">
        <v>87</v>
      </c>
      <c r="B10" s="3">
        <v>82</v>
      </c>
      <c r="C10" s="3">
        <v>6</v>
      </c>
      <c r="D10" s="3">
        <v>6</v>
      </c>
      <c r="E10" s="3">
        <v>134</v>
      </c>
      <c r="F10" s="3">
        <v>32</v>
      </c>
      <c r="G10" s="3">
        <v>1348.2835953108963</v>
      </c>
      <c r="H10" s="3">
        <v>324.79428002735528</v>
      </c>
    </row>
    <row r="11" spans="1:8">
      <c r="A11" s="5" t="s">
        <v>15</v>
      </c>
      <c r="B11" s="3">
        <v>55</v>
      </c>
      <c r="C11" s="3">
        <v>10</v>
      </c>
      <c r="D11" s="3">
        <v>4</v>
      </c>
      <c r="E11" s="3">
        <v>125</v>
      </c>
      <c r="F11" s="3">
        <v>36</v>
      </c>
      <c r="G11" s="3">
        <v>1257.99150860437</v>
      </c>
      <c r="H11" s="3">
        <v>362.28691033261327</v>
      </c>
    </row>
    <row r="12" spans="1:8">
      <c r="A12" s="5" t="s">
        <v>3</v>
      </c>
      <c r="B12" s="3">
        <v>40</v>
      </c>
      <c r="C12" s="3">
        <v>10</v>
      </c>
      <c r="D12" s="3">
        <v>4</v>
      </c>
      <c r="E12" s="3">
        <v>138</v>
      </c>
      <c r="F12" s="3">
        <v>32</v>
      </c>
      <c r="G12" s="3">
        <v>1383.5994449763639</v>
      </c>
      <c r="H12" s="3">
        <v>329.69326846885241</v>
      </c>
    </row>
    <row r="13" spans="1:8">
      <c r="A13" s="5" t="s">
        <v>79</v>
      </c>
      <c r="B13" s="3">
        <v>70</v>
      </c>
      <c r="C13" s="3">
        <v>8</v>
      </c>
      <c r="D13" s="3">
        <v>4</v>
      </c>
      <c r="E13" s="3">
        <v>89</v>
      </c>
      <c r="F13" s="3">
        <v>27</v>
      </c>
      <c r="G13" s="3">
        <v>896.98581493945869</v>
      </c>
      <c r="H13" s="3">
        <v>279.8126097169644</v>
      </c>
    </row>
    <row r="14" spans="1:8">
      <c r="A14" s="5" t="s">
        <v>64</v>
      </c>
      <c r="B14" s="3">
        <v>80</v>
      </c>
      <c r="C14" s="3">
        <v>10</v>
      </c>
      <c r="D14" s="3">
        <v>5</v>
      </c>
      <c r="E14" s="3">
        <v>93</v>
      </c>
      <c r="F14" s="3">
        <v>39</v>
      </c>
      <c r="G14" s="3">
        <v>934.57100976963261</v>
      </c>
      <c r="H14" s="3">
        <v>399.23122366391215</v>
      </c>
    </row>
    <row r="15" spans="1:8">
      <c r="A15" s="5" t="s">
        <v>26</v>
      </c>
      <c r="B15" s="3">
        <v>46</v>
      </c>
      <c r="C15" s="3">
        <v>12</v>
      </c>
      <c r="D15" s="3">
        <v>4</v>
      </c>
      <c r="E15" s="3">
        <v>137</v>
      </c>
      <c r="F15" s="3">
        <v>39</v>
      </c>
      <c r="G15" s="3">
        <v>1372.6574203046032</v>
      </c>
      <c r="H15" s="3">
        <v>392.44388625317367</v>
      </c>
    </row>
    <row r="16" spans="1:8">
      <c r="A16" s="5" t="s">
        <v>40</v>
      </c>
      <c r="B16" s="3">
        <v>100</v>
      </c>
      <c r="C16" s="3">
        <v>12</v>
      </c>
      <c r="D16" s="3">
        <v>4</v>
      </c>
      <c r="E16" s="3">
        <v>138</v>
      </c>
      <c r="F16" s="3">
        <v>38</v>
      </c>
      <c r="G16" s="3">
        <v>1387.09687457768</v>
      </c>
      <c r="H16" s="3">
        <v>381.59721071911162</v>
      </c>
    </row>
    <row r="17" spans="1:8">
      <c r="A17" s="5" t="s">
        <v>47</v>
      </c>
      <c r="B17" s="3">
        <v>40</v>
      </c>
      <c r="C17" s="3">
        <v>6</v>
      </c>
      <c r="D17" s="3">
        <v>5</v>
      </c>
      <c r="E17" s="3">
        <v>119</v>
      </c>
      <c r="F17" s="3">
        <v>21</v>
      </c>
      <c r="G17" s="3">
        <v>1195.795301277202</v>
      </c>
      <c r="H17" s="3">
        <v>215.16905603511546</v>
      </c>
    </row>
    <row r="18" spans="1:8">
      <c r="A18" s="5" t="s">
        <v>23</v>
      </c>
      <c r="B18" s="3">
        <v>35</v>
      </c>
      <c r="C18" s="3">
        <v>12</v>
      </c>
      <c r="D18" s="3">
        <v>5</v>
      </c>
      <c r="E18" s="3">
        <v>116</v>
      </c>
      <c r="F18" s="3">
        <v>38</v>
      </c>
      <c r="G18" s="3">
        <v>1166.761796910936</v>
      </c>
      <c r="H18" s="3">
        <v>389.44432069342736</v>
      </c>
    </row>
    <row r="19" spans="1:8">
      <c r="A19" s="5" t="s">
        <v>86</v>
      </c>
      <c r="B19" s="3">
        <v>82</v>
      </c>
      <c r="C19" s="3">
        <v>10</v>
      </c>
      <c r="D19" s="3">
        <v>5</v>
      </c>
      <c r="E19" s="3">
        <v>129</v>
      </c>
      <c r="F19" s="3">
        <v>37</v>
      </c>
      <c r="G19" s="3">
        <v>1292.5596915960625</v>
      </c>
      <c r="H19" s="3">
        <v>374.35596546968827</v>
      </c>
    </row>
    <row r="20" spans="1:8">
      <c r="A20" s="5" t="s">
        <v>42</v>
      </c>
      <c r="B20" s="3">
        <v>90</v>
      </c>
      <c r="C20" s="3">
        <v>10</v>
      </c>
      <c r="D20" s="3">
        <v>4</v>
      </c>
      <c r="E20" s="3">
        <v>99</v>
      </c>
      <c r="F20" s="3">
        <v>30</v>
      </c>
      <c r="G20" s="3">
        <v>996.32499639634136</v>
      </c>
      <c r="H20" s="3">
        <v>300.00243804980545</v>
      </c>
    </row>
    <row r="21" spans="1:8">
      <c r="A21" s="5" t="s">
        <v>1</v>
      </c>
      <c r="B21" s="3">
        <v>60</v>
      </c>
      <c r="C21" s="3">
        <v>8</v>
      </c>
      <c r="D21" s="3">
        <v>6</v>
      </c>
      <c r="E21" s="3">
        <v>133</v>
      </c>
      <c r="F21" s="3">
        <v>35</v>
      </c>
      <c r="G21" s="3">
        <v>1338.4913326994358</v>
      </c>
      <c r="H21" s="3">
        <v>350.2548557085957</v>
      </c>
    </row>
    <row r="22" spans="1:8">
      <c r="A22" s="5" t="s">
        <v>27</v>
      </c>
      <c r="B22" s="3">
        <v>35</v>
      </c>
      <c r="C22" s="3">
        <v>12</v>
      </c>
      <c r="D22" s="3">
        <v>4</v>
      </c>
      <c r="E22" s="3">
        <v>76</v>
      </c>
      <c r="F22" s="3">
        <v>34</v>
      </c>
      <c r="G22" s="3">
        <v>764.63300691951031</v>
      </c>
      <c r="H22" s="3">
        <v>348.2671279932477</v>
      </c>
    </row>
    <row r="23" spans="1:8">
      <c r="A23" s="5" t="s">
        <v>71</v>
      </c>
      <c r="B23" s="3">
        <v>65</v>
      </c>
      <c r="C23" s="3">
        <v>6</v>
      </c>
      <c r="D23" s="3">
        <v>6</v>
      </c>
      <c r="E23" s="3">
        <v>103</v>
      </c>
      <c r="F23" s="3">
        <v>24</v>
      </c>
      <c r="G23" s="3">
        <v>1031.3343136322135</v>
      </c>
      <c r="H23" s="3">
        <v>242.74502586930049</v>
      </c>
    </row>
    <row r="24" spans="1:8">
      <c r="A24" s="5" t="s">
        <v>46</v>
      </c>
      <c r="B24" s="3">
        <v>30</v>
      </c>
      <c r="C24" s="3">
        <v>12</v>
      </c>
      <c r="D24" s="3">
        <v>5</v>
      </c>
      <c r="E24" s="3">
        <v>111</v>
      </c>
      <c r="F24" s="3">
        <v>39</v>
      </c>
      <c r="G24" s="3">
        <v>1116.548274054901</v>
      </c>
      <c r="H24" s="3">
        <v>395.52659967246063</v>
      </c>
    </row>
    <row r="25" spans="1:8">
      <c r="A25" s="5" t="s">
        <v>36</v>
      </c>
      <c r="B25" s="3">
        <v>40</v>
      </c>
      <c r="C25" s="3">
        <v>12</v>
      </c>
      <c r="D25" s="3">
        <v>5</v>
      </c>
      <c r="E25" s="3">
        <v>89</v>
      </c>
      <c r="F25" s="3">
        <v>39</v>
      </c>
      <c r="G25" s="3">
        <v>899.40824514773135</v>
      </c>
      <c r="H25" s="3">
        <v>399.36539129035435</v>
      </c>
    </row>
    <row r="26" spans="1:8">
      <c r="A26" s="5" t="s">
        <v>73</v>
      </c>
      <c r="B26" s="3">
        <v>80</v>
      </c>
      <c r="C26" s="3">
        <v>6</v>
      </c>
      <c r="D26" s="3">
        <v>6</v>
      </c>
      <c r="E26" s="3">
        <v>108</v>
      </c>
      <c r="F26" s="3">
        <v>27</v>
      </c>
      <c r="G26" s="3">
        <v>1087.759249342259</v>
      </c>
      <c r="H26" s="3">
        <v>274.39375207631463</v>
      </c>
    </row>
    <row r="27" spans="1:8">
      <c r="A27" s="5" t="s">
        <v>70</v>
      </c>
      <c r="B27" s="3">
        <v>65</v>
      </c>
      <c r="C27" s="3">
        <v>8</v>
      </c>
      <c r="D27" s="3">
        <v>5</v>
      </c>
      <c r="E27" s="3">
        <v>126</v>
      </c>
      <c r="F27" s="3">
        <v>24</v>
      </c>
      <c r="G27" s="3">
        <v>1269.0689392309332</v>
      </c>
      <c r="H27" s="3">
        <v>244.31484359454103</v>
      </c>
    </row>
    <row r="28" spans="1:8">
      <c r="A28" s="5" t="s">
        <v>9</v>
      </c>
      <c r="B28" s="3">
        <v>55</v>
      </c>
      <c r="C28" s="3">
        <v>12</v>
      </c>
      <c r="D28" s="3">
        <v>5</v>
      </c>
      <c r="E28" s="3">
        <v>135</v>
      </c>
      <c r="F28" s="3">
        <v>35</v>
      </c>
      <c r="G28" s="3">
        <v>1351.9706308175087</v>
      </c>
      <c r="H28" s="3">
        <v>355.37974841573538</v>
      </c>
    </row>
    <row r="29" spans="1:8">
      <c r="A29" s="5" t="s">
        <v>29</v>
      </c>
      <c r="B29" s="3">
        <v>45</v>
      </c>
      <c r="C29" s="3">
        <v>10</v>
      </c>
      <c r="D29" s="3">
        <v>5</v>
      </c>
      <c r="E29" s="3">
        <v>118</v>
      </c>
      <c r="F29" s="3">
        <v>31</v>
      </c>
      <c r="G29" s="3">
        <v>1185.6907341726223</v>
      </c>
      <c r="H29" s="3">
        <v>318.34252614459081</v>
      </c>
    </row>
    <row r="30" spans="1:8">
      <c r="A30" s="5" t="s">
        <v>85</v>
      </c>
      <c r="B30" s="3">
        <v>72</v>
      </c>
      <c r="C30" s="3">
        <v>12</v>
      </c>
      <c r="D30" s="3">
        <v>5</v>
      </c>
      <c r="E30" s="3">
        <v>86</v>
      </c>
      <c r="F30" s="3">
        <v>39</v>
      </c>
      <c r="G30" s="3">
        <v>866.91803737028158</v>
      </c>
      <c r="H30" s="3">
        <v>392.33697517015622</v>
      </c>
    </row>
    <row r="31" spans="1:8">
      <c r="A31" s="5" t="s">
        <v>68</v>
      </c>
      <c r="B31" s="3">
        <v>75</v>
      </c>
      <c r="C31" s="3">
        <v>10</v>
      </c>
      <c r="D31" s="3">
        <v>4</v>
      </c>
      <c r="E31" s="3">
        <v>132</v>
      </c>
      <c r="F31" s="3">
        <v>24</v>
      </c>
      <c r="G31" s="3">
        <v>1324.6326114732726</v>
      </c>
      <c r="H31" s="3">
        <v>245.66063289827935</v>
      </c>
    </row>
    <row r="32" spans="1:8">
      <c r="A32" s="5" t="s">
        <v>22</v>
      </c>
      <c r="B32" s="3">
        <v>35</v>
      </c>
      <c r="C32" s="3">
        <v>10</v>
      </c>
      <c r="D32" s="3">
        <v>6</v>
      </c>
      <c r="E32" s="3">
        <v>103</v>
      </c>
      <c r="F32" s="3">
        <v>38</v>
      </c>
      <c r="G32" s="3">
        <v>1030.0550483916177</v>
      </c>
      <c r="H32" s="3">
        <v>388.39849583093235</v>
      </c>
    </row>
    <row r="33" spans="1:8">
      <c r="A33" s="5" t="s">
        <v>53</v>
      </c>
      <c r="B33" s="3">
        <v>50</v>
      </c>
      <c r="C33" s="3">
        <v>10</v>
      </c>
      <c r="D33" s="3">
        <v>6</v>
      </c>
      <c r="E33" s="3">
        <v>138</v>
      </c>
      <c r="F33" s="3">
        <v>34</v>
      </c>
      <c r="G33" s="3">
        <v>1383.4204534849507</v>
      </c>
      <c r="H33" s="3">
        <v>342.90685826701264</v>
      </c>
    </row>
    <row r="34" spans="1:8">
      <c r="A34" s="5" t="s">
        <v>82</v>
      </c>
      <c r="B34" s="3">
        <v>72</v>
      </c>
      <c r="C34" s="3">
        <v>10</v>
      </c>
      <c r="D34" s="3">
        <v>6</v>
      </c>
      <c r="E34" s="3">
        <v>75</v>
      </c>
      <c r="F34" s="3">
        <v>35</v>
      </c>
      <c r="G34" s="3">
        <v>752.17594282552113</v>
      </c>
      <c r="H34" s="3">
        <v>357.9878670075492</v>
      </c>
    </row>
    <row r="35" spans="1:8">
      <c r="A35" s="5" t="s">
        <v>31</v>
      </c>
      <c r="B35" s="3">
        <v>50</v>
      </c>
      <c r="C35" s="3">
        <v>8</v>
      </c>
      <c r="D35" s="3">
        <v>6</v>
      </c>
      <c r="E35" s="3">
        <v>84</v>
      </c>
      <c r="F35" s="3">
        <v>28</v>
      </c>
      <c r="G35" s="3">
        <v>847.61871589384793</v>
      </c>
      <c r="H35" s="3">
        <v>288.17267453247842</v>
      </c>
    </row>
    <row r="36" spans="1:8">
      <c r="A36" s="5" t="s">
        <v>16</v>
      </c>
      <c r="B36" s="3">
        <v>85</v>
      </c>
      <c r="C36" s="3">
        <v>12</v>
      </c>
      <c r="D36" s="3">
        <v>4</v>
      </c>
      <c r="E36" s="3">
        <v>81</v>
      </c>
      <c r="F36" s="3">
        <v>31</v>
      </c>
      <c r="G36" s="3">
        <v>818.82585452289152</v>
      </c>
      <c r="H36" s="3">
        <v>311.17211471716973</v>
      </c>
    </row>
    <row r="37" spans="1:8">
      <c r="A37" s="5" t="s">
        <v>72</v>
      </c>
      <c r="B37" s="3">
        <v>72</v>
      </c>
      <c r="C37" s="3">
        <v>8</v>
      </c>
      <c r="D37" s="3">
        <v>5</v>
      </c>
      <c r="E37" s="3">
        <v>106</v>
      </c>
      <c r="F37" s="3">
        <v>25</v>
      </c>
      <c r="G37" s="3">
        <v>1063.1454131071309</v>
      </c>
      <c r="H37" s="3">
        <v>252.06812543015303</v>
      </c>
    </row>
    <row r="38" spans="1:8">
      <c r="A38" s="5" t="s">
        <v>78</v>
      </c>
      <c r="B38" s="3">
        <v>82</v>
      </c>
      <c r="C38" s="3">
        <v>12</v>
      </c>
      <c r="D38" s="3">
        <v>5</v>
      </c>
      <c r="E38" s="3">
        <v>77</v>
      </c>
      <c r="F38" s="3">
        <v>35</v>
      </c>
      <c r="G38" s="3">
        <v>775.70560811960547</v>
      </c>
      <c r="H38" s="3">
        <v>353.32766023217459</v>
      </c>
    </row>
    <row r="39" spans="1:8">
      <c r="A39" s="5" t="s">
        <v>69</v>
      </c>
      <c r="B39" s="3">
        <v>40</v>
      </c>
      <c r="C39" s="3">
        <v>12</v>
      </c>
      <c r="D39" s="3">
        <v>5</v>
      </c>
      <c r="E39" s="3">
        <v>124</v>
      </c>
      <c r="F39" s="3">
        <v>34</v>
      </c>
      <c r="G39" s="3">
        <v>1244.841200089928</v>
      </c>
      <c r="H39" s="3">
        <v>344.83322922484871</v>
      </c>
    </row>
    <row r="40" spans="1:8">
      <c r="A40" s="5" t="s">
        <v>43</v>
      </c>
      <c r="B40" s="3">
        <v>75</v>
      </c>
      <c r="C40" s="3">
        <v>12</v>
      </c>
      <c r="D40" s="3">
        <v>5</v>
      </c>
      <c r="E40" s="3">
        <v>77</v>
      </c>
      <c r="F40" s="3">
        <v>39</v>
      </c>
      <c r="G40" s="3">
        <v>770.36004716421837</v>
      </c>
      <c r="H40" s="3">
        <v>390.02735269198524</v>
      </c>
    </row>
    <row r="41" spans="1:8">
      <c r="A41" s="5" t="s">
        <v>0</v>
      </c>
      <c r="B41" s="3">
        <v>38</v>
      </c>
      <c r="C41" s="3">
        <v>12</v>
      </c>
      <c r="D41" s="3">
        <v>5</v>
      </c>
      <c r="E41" s="3">
        <v>132</v>
      </c>
      <c r="F41" s="3">
        <v>38</v>
      </c>
      <c r="G41" s="3">
        <v>1327.5295144850784</v>
      </c>
      <c r="H41" s="3">
        <v>380.221654234445</v>
      </c>
    </row>
    <row r="42" spans="1:8">
      <c r="A42" s="5" t="s">
        <v>83</v>
      </c>
      <c r="B42" s="3">
        <v>50</v>
      </c>
      <c r="C42" s="3">
        <v>12</v>
      </c>
      <c r="D42" s="3">
        <v>5</v>
      </c>
      <c r="E42" s="3">
        <v>91</v>
      </c>
      <c r="F42" s="3">
        <v>28</v>
      </c>
      <c r="G42" s="3">
        <v>918.61199383761777</v>
      </c>
      <c r="H42" s="3">
        <v>289.79715811717756</v>
      </c>
    </row>
    <row r="43" spans="1:8">
      <c r="A43" s="5" t="s">
        <v>20</v>
      </c>
      <c r="B43" s="3">
        <v>85</v>
      </c>
      <c r="C43" s="3">
        <v>12</v>
      </c>
      <c r="D43" s="3">
        <v>5</v>
      </c>
      <c r="E43" s="3">
        <v>128</v>
      </c>
      <c r="F43" s="3">
        <v>32</v>
      </c>
      <c r="G43" s="3">
        <v>1281.4421754747</v>
      </c>
      <c r="H43" s="3">
        <v>328.86993626032296</v>
      </c>
    </row>
    <row r="44" spans="1:8">
      <c r="A44" s="5" t="s">
        <v>76</v>
      </c>
      <c r="B44" s="3">
        <v>35</v>
      </c>
      <c r="C44" s="3">
        <v>10</v>
      </c>
      <c r="D44" s="3">
        <v>5</v>
      </c>
      <c r="E44" s="3">
        <v>117</v>
      </c>
      <c r="F44" s="3">
        <v>26</v>
      </c>
      <c r="G44" s="3">
        <v>1175.9587999764142</v>
      </c>
      <c r="H44" s="3">
        <v>262.10185320999449</v>
      </c>
    </row>
    <row r="45" spans="1:8">
      <c r="A45" s="5" t="s">
        <v>14</v>
      </c>
      <c r="B45" s="3">
        <v>54</v>
      </c>
      <c r="C45" s="3">
        <v>12</v>
      </c>
      <c r="D45" s="3">
        <v>4</v>
      </c>
      <c r="E45" s="3">
        <v>85</v>
      </c>
      <c r="F45" s="3">
        <v>23</v>
      </c>
      <c r="G45" s="3">
        <v>856.67036050523188</v>
      </c>
      <c r="H45" s="3">
        <v>231.75611230772972</v>
      </c>
    </row>
    <row r="46" spans="1:8">
      <c r="A46" s="5" t="s">
        <v>61</v>
      </c>
      <c r="B46" s="3">
        <v>80</v>
      </c>
      <c r="C46" s="3">
        <v>12</v>
      </c>
      <c r="D46" s="3">
        <v>4</v>
      </c>
      <c r="E46" s="3">
        <v>87</v>
      </c>
      <c r="F46" s="3">
        <v>23</v>
      </c>
      <c r="G46" s="3">
        <v>874.79036587528594</v>
      </c>
      <c r="H46" s="3">
        <v>234.0082622981715</v>
      </c>
    </row>
    <row r="47" spans="1:8">
      <c r="A47" s="5" t="s">
        <v>7</v>
      </c>
      <c r="B47" s="3">
        <v>90</v>
      </c>
      <c r="C47" s="3">
        <v>12</v>
      </c>
      <c r="D47" s="3">
        <v>6</v>
      </c>
      <c r="E47" s="3">
        <v>102</v>
      </c>
      <c r="F47" s="3">
        <v>35</v>
      </c>
      <c r="G47" s="3">
        <v>1020.3492724174649</v>
      </c>
      <c r="H47" s="3">
        <v>358.1873754014016</v>
      </c>
    </row>
    <row r="48" spans="1:8">
      <c r="A48" s="5" t="s">
        <v>10</v>
      </c>
      <c r="B48" s="3">
        <v>50</v>
      </c>
      <c r="C48" s="3">
        <v>12</v>
      </c>
      <c r="D48" s="3">
        <v>6</v>
      </c>
      <c r="E48" s="3">
        <v>78</v>
      </c>
      <c r="F48" s="3">
        <v>34</v>
      </c>
      <c r="G48" s="3">
        <v>785.15156285831574</v>
      </c>
      <c r="H48" s="3">
        <v>349.8973217363295</v>
      </c>
    </row>
    <row r="49" spans="1:8">
      <c r="A49" s="5" t="s">
        <v>12</v>
      </c>
      <c r="B49" s="3">
        <v>55</v>
      </c>
      <c r="C49" s="3">
        <v>10</v>
      </c>
      <c r="D49" s="3">
        <v>6</v>
      </c>
      <c r="E49" s="3">
        <v>90</v>
      </c>
      <c r="F49" s="3">
        <v>32</v>
      </c>
      <c r="G49" s="3">
        <v>902.91811894073226</v>
      </c>
      <c r="H49" s="3">
        <v>322.96143990344211</v>
      </c>
    </row>
    <row r="50" spans="1:8">
      <c r="A50" s="5" t="s">
        <v>17</v>
      </c>
      <c r="B50" s="3">
        <v>35</v>
      </c>
      <c r="C50" s="3">
        <v>10</v>
      </c>
      <c r="D50" s="3">
        <v>6</v>
      </c>
      <c r="E50" s="3">
        <v>114</v>
      </c>
      <c r="F50" s="3">
        <v>26</v>
      </c>
      <c r="G50" s="3">
        <v>1146.0246825551972</v>
      </c>
      <c r="H50" s="3">
        <v>267.58809130702548</v>
      </c>
    </row>
    <row r="51" spans="1:8">
      <c r="A51" s="5" t="s">
        <v>19</v>
      </c>
      <c r="B51" s="3">
        <v>45</v>
      </c>
      <c r="C51" s="3">
        <v>8</v>
      </c>
      <c r="D51" s="3">
        <v>6</v>
      </c>
      <c r="E51" s="3">
        <v>129</v>
      </c>
      <c r="F51" s="3">
        <v>24</v>
      </c>
      <c r="G51" s="3">
        <v>1293.8272432879187</v>
      </c>
      <c r="H51" s="3">
        <v>242.61685596146435</v>
      </c>
    </row>
    <row r="52" spans="1:8">
      <c r="A52" s="5" t="s">
        <v>21</v>
      </c>
      <c r="B52" s="3">
        <v>50</v>
      </c>
      <c r="C52" s="3">
        <v>12</v>
      </c>
      <c r="D52" s="3">
        <v>6</v>
      </c>
      <c r="E52" s="3">
        <v>97</v>
      </c>
      <c r="F52" s="3">
        <v>36</v>
      </c>
      <c r="G52" s="3">
        <v>970.01557609922463</v>
      </c>
      <c r="H52" s="3">
        <v>362.17525520066886</v>
      </c>
    </row>
    <row r="53" spans="1:8">
      <c r="A53" s="5" t="s">
        <v>38</v>
      </c>
      <c r="B53" s="3">
        <v>82</v>
      </c>
      <c r="C53" s="3">
        <v>12</v>
      </c>
      <c r="D53" s="3">
        <v>6</v>
      </c>
      <c r="E53" s="3">
        <v>100</v>
      </c>
      <c r="F53" s="3">
        <v>39</v>
      </c>
      <c r="G53" s="3">
        <v>1006.2011901531376</v>
      </c>
      <c r="H53" s="3">
        <v>398.33813130315536</v>
      </c>
    </row>
    <row r="54" spans="1:8">
      <c r="A54" s="5" t="s">
        <v>57</v>
      </c>
      <c r="B54" s="3">
        <v>55</v>
      </c>
      <c r="C54" s="3">
        <v>8</v>
      </c>
      <c r="D54" s="3">
        <v>6</v>
      </c>
      <c r="E54" s="3">
        <v>131</v>
      </c>
      <c r="F54" s="3">
        <v>25</v>
      </c>
      <c r="G54" s="3">
        <v>1317.2710805425202</v>
      </c>
      <c r="H54" s="3">
        <v>250.3164648335576</v>
      </c>
    </row>
    <row r="55" spans="1:8">
      <c r="A55" s="5" t="s">
        <v>63</v>
      </c>
      <c r="B55" s="3">
        <v>45</v>
      </c>
      <c r="C55" s="3">
        <v>12</v>
      </c>
      <c r="D55" s="3">
        <v>6</v>
      </c>
      <c r="E55" s="3">
        <v>139</v>
      </c>
      <c r="F55" s="3">
        <v>33</v>
      </c>
      <c r="G55" s="3">
        <v>1390.9536778340926</v>
      </c>
      <c r="H55" s="3">
        <v>332.82556132598506</v>
      </c>
    </row>
    <row r="56" spans="1:8">
      <c r="A56" s="5" t="s">
        <v>74</v>
      </c>
      <c r="B56" s="3">
        <v>50</v>
      </c>
      <c r="C56" s="3">
        <v>12</v>
      </c>
      <c r="D56" s="3">
        <v>6</v>
      </c>
      <c r="E56" s="3">
        <v>133</v>
      </c>
      <c r="F56" s="3">
        <v>38</v>
      </c>
      <c r="G56" s="3">
        <v>1330.0341823395393</v>
      </c>
      <c r="H56" s="3">
        <v>382.82261305238228</v>
      </c>
    </row>
    <row r="57" spans="1:8">
      <c r="A57" s="5" t="s">
        <v>81</v>
      </c>
      <c r="B57" s="3">
        <v>20</v>
      </c>
      <c r="C57" s="3">
        <v>12</v>
      </c>
      <c r="D57" s="3">
        <v>6</v>
      </c>
      <c r="E57" s="3">
        <v>132</v>
      </c>
      <c r="F57" s="3">
        <v>32</v>
      </c>
      <c r="G57" s="3">
        <v>1321.5448084201016</v>
      </c>
      <c r="H57" s="3">
        <v>328.14770109123043</v>
      </c>
    </row>
    <row r="58" spans="1:8">
      <c r="A58" s="5" t="s">
        <v>32</v>
      </c>
      <c r="B58" s="3">
        <v>40</v>
      </c>
      <c r="C58" s="3">
        <v>12</v>
      </c>
      <c r="D58" s="3">
        <v>6</v>
      </c>
      <c r="E58" s="3">
        <v>116</v>
      </c>
      <c r="F58" s="3">
        <v>34</v>
      </c>
      <c r="G58" s="3">
        <v>1166.2033999824475</v>
      </c>
      <c r="H58" s="3">
        <v>344.17155603337665</v>
      </c>
    </row>
    <row r="59" spans="1:8">
      <c r="A59" s="5" t="s">
        <v>66</v>
      </c>
      <c r="B59" s="3">
        <v>60</v>
      </c>
      <c r="C59" s="3">
        <v>10</v>
      </c>
      <c r="D59" s="3">
        <v>6</v>
      </c>
      <c r="E59" s="3">
        <v>121</v>
      </c>
      <c r="F59" s="3">
        <v>31</v>
      </c>
      <c r="G59" s="3">
        <v>1210.6386852232283</v>
      </c>
      <c r="H59" s="3">
        <v>310.95278609513645</v>
      </c>
    </row>
    <row r="60" spans="1:8">
      <c r="A60" s="5" t="s">
        <v>45</v>
      </c>
      <c r="B60" s="3">
        <v>25</v>
      </c>
      <c r="C60" s="3">
        <v>10</v>
      </c>
      <c r="D60" s="3">
        <v>5</v>
      </c>
      <c r="E60" s="3">
        <v>123</v>
      </c>
      <c r="F60" s="3">
        <v>24</v>
      </c>
      <c r="G60" s="3">
        <v>1238.749193701545</v>
      </c>
      <c r="H60" s="3">
        <v>240.93304443330513</v>
      </c>
    </row>
    <row r="61" spans="1:8">
      <c r="A61" s="5" t="s">
        <v>54</v>
      </c>
      <c r="B61" s="3">
        <v>46</v>
      </c>
      <c r="C61" s="3">
        <v>10</v>
      </c>
      <c r="D61" s="3">
        <v>5</v>
      </c>
      <c r="E61" s="3">
        <v>77</v>
      </c>
      <c r="F61" s="3">
        <v>26</v>
      </c>
      <c r="G61" s="3">
        <v>779.2090514410786</v>
      </c>
      <c r="H61" s="3">
        <v>268.29580106084632</v>
      </c>
    </row>
    <row r="62" spans="1:8">
      <c r="A62" s="5" t="s">
        <v>49</v>
      </c>
      <c r="B62" s="3">
        <v>90</v>
      </c>
      <c r="C62" s="3">
        <v>12</v>
      </c>
      <c r="D62" s="3">
        <v>5</v>
      </c>
      <c r="E62" s="3">
        <v>240</v>
      </c>
      <c r="F62" s="3">
        <v>26</v>
      </c>
      <c r="G62" s="3">
        <v>2400</v>
      </c>
      <c r="H62" s="3">
        <v>260</v>
      </c>
    </row>
    <row r="63" spans="1:8">
      <c r="A63" s="5" t="s">
        <v>55</v>
      </c>
      <c r="B63" s="3">
        <v>60</v>
      </c>
      <c r="C63" s="3">
        <v>10</v>
      </c>
      <c r="D63" s="3">
        <v>5</v>
      </c>
      <c r="E63" s="3">
        <v>130</v>
      </c>
      <c r="F63" s="3">
        <v>20</v>
      </c>
      <c r="G63" s="3">
        <v>1300</v>
      </c>
      <c r="H63" s="3">
        <v>202.77341460844744</v>
      </c>
    </row>
    <row r="64" spans="1:8">
      <c r="A64" s="5" t="s">
        <v>62</v>
      </c>
      <c r="B64" s="3">
        <v>75</v>
      </c>
      <c r="C64" s="3">
        <v>12</v>
      </c>
      <c r="D64" s="3">
        <v>5</v>
      </c>
      <c r="E64" s="3">
        <v>71</v>
      </c>
      <c r="F64" s="3">
        <v>27</v>
      </c>
      <c r="G64" s="3">
        <v>717</v>
      </c>
      <c r="H64" s="3">
        <v>279.07684512023366</v>
      </c>
    </row>
    <row r="65" spans="1:8">
      <c r="A65" s="5" t="s">
        <v>28</v>
      </c>
      <c r="B65" s="3">
        <v>40</v>
      </c>
      <c r="C65" s="3">
        <v>12</v>
      </c>
      <c r="D65" s="3">
        <v>5</v>
      </c>
      <c r="E65" s="3">
        <v>79</v>
      </c>
      <c r="F65" s="3">
        <v>27</v>
      </c>
      <c r="G65" s="3">
        <v>797.79915067634954</v>
      </c>
      <c r="H65" s="3">
        <v>275.9531667900568</v>
      </c>
    </row>
    <row r="66" spans="1:8">
      <c r="A66" s="5" t="s">
        <v>37</v>
      </c>
      <c r="B66" s="3">
        <v>50</v>
      </c>
      <c r="C66" s="3">
        <v>12</v>
      </c>
      <c r="D66" s="3">
        <v>4</v>
      </c>
      <c r="E66" s="3">
        <v>124</v>
      </c>
      <c r="F66" s="3">
        <v>20</v>
      </c>
      <c r="G66" s="3">
        <v>1247.6979343838934</v>
      </c>
      <c r="H66" s="3">
        <v>209.57841416833776</v>
      </c>
    </row>
    <row r="67" spans="1:8">
      <c r="A67" s="5" t="s">
        <v>2</v>
      </c>
      <c r="B67" s="3">
        <v>75</v>
      </c>
      <c r="C67" s="3">
        <v>12</v>
      </c>
      <c r="D67" s="3">
        <v>6</v>
      </c>
      <c r="E67" s="3">
        <v>86</v>
      </c>
      <c r="F67" s="3">
        <v>30</v>
      </c>
      <c r="G67" s="3">
        <v>860.38639387026035</v>
      </c>
      <c r="H67" s="3">
        <v>301.67887946014912</v>
      </c>
    </row>
    <row r="68" spans="1:8">
      <c r="A68" s="5" t="s">
        <v>5</v>
      </c>
      <c r="B68" s="3">
        <v>80</v>
      </c>
      <c r="C68" s="3">
        <v>10</v>
      </c>
      <c r="D68" s="3">
        <v>6</v>
      </c>
      <c r="E68" s="3">
        <v>99</v>
      </c>
      <c r="F68" s="3">
        <v>23</v>
      </c>
      <c r="G68" s="3">
        <v>990.55967461643183</v>
      </c>
      <c r="H68" s="3">
        <v>230.05120917149185</v>
      </c>
    </row>
    <row r="69" spans="1:8">
      <c r="A69" s="5" t="s">
        <v>8</v>
      </c>
      <c r="B69" s="3">
        <v>65</v>
      </c>
      <c r="C69" s="3">
        <v>12</v>
      </c>
      <c r="D69" s="3">
        <v>6</v>
      </c>
      <c r="E69" s="3">
        <v>113</v>
      </c>
      <c r="F69" s="3">
        <v>28</v>
      </c>
      <c r="G69" s="3">
        <v>1131.2990220643442</v>
      </c>
      <c r="H69" s="3">
        <v>285.48172609650663</v>
      </c>
    </row>
    <row r="70" spans="1:8">
      <c r="A70" s="5" t="s">
        <v>25</v>
      </c>
      <c r="B70" s="3">
        <v>65</v>
      </c>
      <c r="C70" s="3">
        <v>12</v>
      </c>
      <c r="D70" s="3">
        <v>6</v>
      </c>
      <c r="E70" s="3">
        <v>79</v>
      </c>
      <c r="F70" s="3">
        <v>30</v>
      </c>
      <c r="G70" s="3">
        <v>793.44903531361376</v>
      </c>
      <c r="H70" s="3">
        <v>305.99482684031506</v>
      </c>
    </row>
    <row r="71" spans="1:8">
      <c r="A71" s="5" t="s">
        <v>30</v>
      </c>
      <c r="B71" s="3">
        <v>72</v>
      </c>
      <c r="C71" s="3">
        <v>12</v>
      </c>
      <c r="D71" s="3">
        <v>6</v>
      </c>
      <c r="E71" s="3">
        <v>110</v>
      </c>
      <c r="F71" s="3">
        <v>32</v>
      </c>
      <c r="G71" s="3">
        <v>1101.5809196308483</v>
      </c>
      <c r="H71" s="3">
        <v>328.57486969421876</v>
      </c>
    </row>
    <row r="72" spans="1:8">
      <c r="A72" s="5" t="s">
        <v>41</v>
      </c>
      <c r="B72" s="3">
        <v>54</v>
      </c>
      <c r="C72" s="3">
        <v>10</v>
      </c>
      <c r="D72" s="3">
        <v>6</v>
      </c>
      <c r="E72" s="3">
        <v>111</v>
      </c>
      <c r="F72" s="3">
        <v>22</v>
      </c>
      <c r="G72" s="3">
        <v>1114.1969581511771</v>
      </c>
      <c r="H72" s="3">
        <v>226.99941881310644</v>
      </c>
    </row>
    <row r="73" spans="1:8">
      <c r="A73" s="5" t="s">
        <v>44</v>
      </c>
      <c r="B73" s="3">
        <v>46</v>
      </c>
      <c r="C73" s="3">
        <v>12</v>
      </c>
      <c r="D73" s="3">
        <v>6</v>
      </c>
      <c r="E73" s="3">
        <v>132</v>
      </c>
      <c r="F73" s="3">
        <v>29</v>
      </c>
      <c r="G73" s="3">
        <v>1323.2064139233489</v>
      </c>
      <c r="H73" s="3">
        <v>291.12067128447268</v>
      </c>
    </row>
    <row r="74" spans="1:8">
      <c r="A74" s="5" t="s">
        <v>59</v>
      </c>
      <c r="B74" s="3">
        <v>35</v>
      </c>
      <c r="C74" s="3">
        <v>10</v>
      </c>
      <c r="D74" s="3">
        <v>6</v>
      </c>
      <c r="E74" s="3">
        <v>94</v>
      </c>
      <c r="F74" s="3">
        <v>23</v>
      </c>
      <c r="G74" s="3">
        <v>948.08746995533465</v>
      </c>
      <c r="H74" s="3">
        <v>233.00873722612471</v>
      </c>
    </row>
    <row r="75" spans="1:8">
      <c r="A75" s="5" t="s">
        <v>60</v>
      </c>
      <c r="B75" s="3">
        <v>40</v>
      </c>
      <c r="C75" s="3">
        <v>12</v>
      </c>
      <c r="D75" s="3">
        <v>6</v>
      </c>
      <c r="E75" s="3">
        <v>92</v>
      </c>
      <c r="F75" s="3">
        <v>29</v>
      </c>
      <c r="G75" s="3">
        <v>922.33983339289193</v>
      </c>
      <c r="H75" s="3">
        <v>292.83631406706149</v>
      </c>
    </row>
    <row r="76" spans="1:8">
      <c r="A76" s="5" t="s">
        <v>75</v>
      </c>
      <c r="B76" s="3">
        <v>35</v>
      </c>
      <c r="C76" s="3">
        <v>12</v>
      </c>
      <c r="D76" s="3">
        <v>6</v>
      </c>
      <c r="E76" s="3">
        <v>108</v>
      </c>
      <c r="F76" s="3">
        <v>25</v>
      </c>
      <c r="G76" s="3">
        <v>1080.7508210516983</v>
      </c>
      <c r="H76" s="3">
        <v>259.912663430642</v>
      </c>
    </row>
    <row r="77" spans="1:8">
      <c r="A77" s="5" t="s">
        <v>75</v>
      </c>
      <c r="B77" s="3">
        <v>60</v>
      </c>
      <c r="C77" s="3">
        <v>10</v>
      </c>
      <c r="D77" s="3">
        <v>6</v>
      </c>
      <c r="E77" s="3">
        <v>131</v>
      </c>
      <c r="F77" s="3">
        <v>23</v>
      </c>
      <c r="G77" s="3">
        <v>1310.4546967459107</v>
      </c>
      <c r="H77" s="3">
        <v>230.60200228228263</v>
      </c>
    </row>
    <row r="78" spans="1:8">
      <c r="A78" s="5" t="s">
        <v>80</v>
      </c>
      <c r="B78" s="3">
        <v>65</v>
      </c>
      <c r="C78" s="3">
        <v>12</v>
      </c>
      <c r="D78" s="3">
        <v>6</v>
      </c>
      <c r="E78" s="3">
        <v>104</v>
      </c>
      <c r="F78" s="3">
        <v>30</v>
      </c>
      <c r="G78" s="3">
        <v>1042.9775566615751</v>
      </c>
      <c r="H78" s="3">
        <v>302.804102373246</v>
      </c>
    </row>
    <row r="79" spans="1:8">
      <c r="A79" s="5" t="s">
        <v>35</v>
      </c>
      <c r="B79" s="3">
        <v>45</v>
      </c>
      <c r="C79" s="3">
        <v>12</v>
      </c>
      <c r="D79" s="3">
        <v>6</v>
      </c>
      <c r="E79" s="3">
        <v>102</v>
      </c>
      <c r="F79" s="3">
        <v>30</v>
      </c>
      <c r="G79" s="3">
        <v>1021.5377117100051</v>
      </c>
      <c r="H79" s="3">
        <v>305.51957132729564</v>
      </c>
    </row>
    <row r="80" spans="1:8">
      <c r="A80" s="5" t="s">
        <v>39</v>
      </c>
      <c r="B80" s="3">
        <v>50</v>
      </c>
      <c r="C80" s="3">
        <v>10</v>
      </c>
      <c r="D80" s="3">
        <v>6</v>
      </c>
      <c r="E80" s="3">
        <v>83</v>
      </c>
      <c r="F80" s="3">
        <v>24</v>
      </c>
      <c r="G80" s="3">
        <v>835.09929572264537</v>
      </c>
      <c r="H80" s="3">
        <v>249.86376089570194</v>
      </c>
    </row>
    <row r="81" spans="1:8">
      <c r="A81" s="5" t="s">
        <v>48</v>
      </c>
      <c r="B81" s="3">
        <v>35</v>
      </c>
      <c r="C81" s="3">
        <v>12</v>
      </c>
      <c r="D81" s="3">
        <v>6</v>
      </c>
      <c r="E81" s="3">
        <v>91</v>
      </c>
      <c r="F81" s="3">
        <v>31</v>
      </c>
      <c r="G81" s="3">
        <v>915.72740354307382</v>
      </c>
      <c r="H81" s="3">
        <v>318.05255892588667</v>
      </c>
    </row>
    <row r="82" spans="1:8">
      <c r="A82" s="5" t="s">
        <v>4</v>
      </c>
      <c r="B82" s="3">
        <v>40</v>
      </c>
      <c r="C82" s="3">
        <v>12</v>
      </c>
      <c r="D82" s="3">
        <v>5</v>
      </c>
      <c r="E82" s="3">
        <v>87</v>
      </c>
      <c r="F82" s="3">
        <v>25</v>
      </c>
      <c r="G82" s="3">
        <v>871.8579089709682</v>
      </c>
      <c r="H82" s="3">
        <v>252.72093617268476</v>
      </c>
    </row>
    <row r="83" spans="1:8">
      <c r="A83" s="5" t="s">
        <v>51</v>
      </c>
      <c r="B83" s="3">
        <v>75</v>
      </c>
      <c r="C83" s="3">
        <v>12</v>
      </c>
      <c r="D83" s="3">
        <v>5</v>
      </c>
      <c r="E83" s="3">
        <v>132</v>
      </c>
      <c r="F83" s="3">
        <v>20</v>
      </c>
      <c r="G83" s="3">
        <v>1320</v>
      </c>
      <c r="H83" s="3">
        <v>202</v>
      </c>
    </row>
    <row r="84" spans="1:8">
      <c r="A84" s="5" t="s">
        <v>52</v>
      </c>
      <c r="B84" s="3">
        <v>70</v>
      </c>
      <c r="C84" s="3">
        <v>12</v>
      </c>
      <c r="D84" s="3">
        <v>5</v>
      </c>
      <c r="E84" s="3">
        <v>40</v>
      </c>
      <c r="F84" s="3">
        <v>21</v>
      </c>
      <c r="G84" s="3">
        <v>405</v>
      </c>
      <c r="H84" s="3">
        <v>215.72348296095714</v>
      </c>
    </row>
    <row r="85" spans="1:8">
      <c r="A85" s="5" t="s">
        <v>34</v>
      </c>
      <c r="B85" s="3">
        <v>50</v>
      </c>
      <c r="C85" s="3">
        <v>12</v>
      </c>
      <c r="D85" s="3">
        <v>5</v>
      </c>
      <c r="E85" s="3">
        <v>105</v>
      </c>
      <c r="F85" s="3">
        <v>21</v>
      </c>
      <c r="G85" s="3">
        <v>1059.764191042658</v>
      </c>
      <c r="H85" s="3">
        <v>210.64519185950314</v>
      </c>
    </row>
    <row r="86" spans="1:8">
      <c r="A86" s="5" t="s">
        <v>11</v>
      </c>
      <c r="B86" s="3">
        <v>20</v>
      </c>
      <c r="C86" s="3">
        <v>12</v>
      </c>
      <c r="D86" s="3">
        <v>6</v>
      </c>
      <c r="E86" s="3">
        <v>133</v>
      </c>
      <c r="F86" s="3">
        <v>21</v>
      </c>
      <c r="G86" s="3">
        <v>1332.1405590114873</v>
      </c>
      <c r="H86" s="3">
        <v>218.8915233768534</v>
      </c>
    </row>
    <row r="87" spans="1:8">
      <c r="A87" s="5" t="s">
        <v>13</v>
      </c>
      <c r="B87" s="3">
        <v>85</v>
      </c>
      <c r="C87" s="3">
        <v>12</v>
      </c>
      <c r="D87" s="3">
        <v>6</v>
      </c>
      <c r="E87" s="3">
        <v>122</v>
      </c>
      <c r="F87" s="3">
        <v>20</v>
      </c>
      <c r="G87" s="3">
        <v>1229.3374058426193</v>
      </c>
      <c r="H87" s="3">
        <v>206.92476008088951</v>
      </c>
    </row>
    <row r="88" spans="1:8">
      <c r="A88" s="5" t="s">
        <v>24</v>
      </c>
      <c r="B88" s="3">
        <v>60</v>
      </c>
      <c r="C88" s="3">
        <v>12</v>
      </c>
      <c r="D88" s="3">
        <v>6</v>
      </c>
      <c r="E88" s="3">
        <v>85</v>
      </c>
      <c r="F88" s="3">
        <v>22</v>
      </c>
      <c r="G88" s="3">
        <v>855.99748856746157</v>
      </c>
      <c r="H88" s="3">
        <v>228.64508017971818</v>
      </c>
    </row>
    <row r="89" spans="1:8">
      <c r="A89" s="5" t="s">
        <v>58</v>
      </c>
      <c r="B89" s="3">
        <v>85</v>
      </c>
      <c r="C89" s="3">
        <v>12</v>
      </c>
      <c r="D89" s="3">
        <v>6</v>
      </c>
      <c r="E89" s="3">
        <v>102</v>
      </c>
      <c r="F89" s="3">
        <v>24</v>
      </c>
      <c r="G89" s="3">
        <v>1024.983854863005</v>
      </c>
      <c r="H89" s="3">
        <v>246.06856758422128</v>
      </c>
    </row>
    <row r="90" spans="1:8">
      <c r="A90" s="5" t="s">
        <v>67</v>
      </c>
      <c r="B90" s="3">
        <v>20</v>
      </c>
      <c r="C90" s="3">
        <v>12</v>
      </c>
      <c r="D90" s="3">
        <v>6</v>
      </c>
      <c r="E90" s="3">
        <v>58</v>
      </c>
      <c r="F90" s="3">
        <v>14</v>
      </c>
      <c r="G90" s="3">
        <v>580</v>
      </c>
      <c r="H90" s="3">
        <v>145</v>
      </c>
    </row>
    <row r="91" spans="1:8">
      <c r="A91" s="5" t="s">
        <v>50</v>
      </c>
      <c r="B91" s="3">
        <v>80</v>
      </c>
      <c r="C91" s="3">
        <v>12</v>
      </c>
      <c r="D91" s="3">
        <v>5</v>
      </c>
      <c r="E91" s="3">
        <v>150</v>
      </c>
      <c r="F91" s="3">
        <v>13</v>
      </c>
      <c r="G91" s="3">
        <v>1500</v>
      </c>
      <c r="H91" s="3">
        <v>130</v>
      </c>
    </row>
  </sheetData>
  <phoneticPr fontId="1" type="noConversion"/>
  <pageMargins left="0.25" right="0.25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G16"/>
  <sheetViews>
    <sheetView workbookViewId="0">
      <selection activeCell="G16" sqref="G16"/>
    </sheetView>
  </sheetViews>
  <sheetFormatPr baseColWidth="10" defaultRowHeight="13.2"/>
  <sheetData>
    <row r="16" spans="7:7">
      <c r="G16" s="19" t="s">
        <v>117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E8"/>
  <sheetViews>
    <sheetView workbookViewId="0">
      <selection activeCell="B5" sqref="B5"/>
    </sheetView>
  </sheetViews>
  <sheetFormatPr baseColWidth="10" defaultColWidth="11.140625" defaultRowHeight="14.4"/>
  <cols>
    <col min="1" max="1" width="32.42578125" style="1" customWidth="1"/>
    <col min="2" max="2" width="29.42578125" style="1" bestFit="1" customWidth="1"/>
    <col min="3" max="4" width="9.140625" style="1" customWidth="1"/>
    <col min="5" max="5" width="17.85546875" style="1" customWidth="1"/>
    <col min="6" max="6" width="23.42578125" style="1" bestFit="1" customWidth="1"/>
    <col min="7" max="7" width="26.5703125" style="1" bestFit="1" customWidth="1"/>
    <col min="8" max="8" width="23.85546875" style="1" bestFit="1" customWidth="1"/>
    <col min="9" max="16384" width="11.140625" style="1"/>
  </cols>
  <sheetData>
    <row r="3" spans="1:5">
      <c r="B3" s="14" t="s">
        <v>107</v>
      </c>
    </row>
    <row r="4" spans="1:5">
      <c r="A4" s="15" t="s">
        <v>112</v>
      </c>
      <c r="B4" s="17" t="s">
        <v>108</v>
      </c>
      <c r="C4" s="17" t="s">
        <v>109</v>
      </c>
      <c r="D4" s="17" t="s">
        <v>110</v>
      </c>
      <c r="E4" s="3" t="s">
        <v>111</v>
      </c>
    </row>
    <row r="5" spans="1:5">
      <c r="A5" s="16" t="s">
        <v>116</v>
      </c>
      <c r="B5" s="3">
        <v>2577</v>
      </c>
      <c r="C5" s="3">
        <v>2973</v>
      </c>
      <c r="D5" s="3">
        <v>4491</v>
      </c>
      <c r="E5" s="3">
        <v>10041</v>
      </c>
    </row>
    <row r="6" spans="1:5">
      <c r="A6" s="16" t="s">
        <v>115</v>
      </c>
      <c r="B6" s="3">
        <v>674</v>
      </c>
      <c r="C6" s="3">
        <v>912</v>
      </c>
      <c r="D6" s="3">
        <v>1072</v>
      </c>
      <c r="E6" s="3">
        <v>2658</v>
      </c>
    </row>
    <row r="7" spans="1:5">
      <c r="A7" s="16" t="s">
        <v>113</v>
      </c>
      <c r="B7" s="3">
        <v>25880.374816437343</v>
      </c>
      <c r="C7" s="3">
        <v>29873.559172686979</v>
      </c>
      <c r="D7" s="3">
        <v>45057.879788736442</v>
      </c>
      <c r="E7" s="3">
        <v>100811.81377786076</v>
      </c>
    </row>
    <row r="8" spans="1:5">
      <c r="A8" s="16" t="s">
        <v>114</v>
      </c>
      <c r="B8" s="3">
        <v>6835.4644163061203</v>
      </c>
      <c r="C8" s="3">
        <v>9270.6162058353239</v>
      </c>
      <c r="D8" s="3">
        <v>10908.098465181514</v>
      </c>
      <c r="E8" s="3">
        <v>27014.179087322958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R92"/>
  <sheetViews>
    <sheetView tabSelected="1" topLeftCell="E1" workbookViewId="0">
      <pane ySplit="1" topLeftCell="A86" activePane="bottomLeft" state="frozen"/>
      <selection pane="bottomLeft" activeCell="P92" sqref="P92"/>
    </sheetView>
  </sheetViews>
  <sheetFormatPr baseColWidth="10" defaultColWidth="11.140625" defaultRowHeight="14.4"/>
  <cols>
    <col min="1" max="1" width="29.140625" style="5" customWidth="1"/>
    <col min="2" max="2" width="11" style="3" customWidth="1"/>
    <col min="3" max="3" width="9.140625" style="3" customWidth="1"/>
    <col min="4" max="4" width="10.42578125" style="3" customWidth="1"/>
    <col min="5" max="5" width="11.42578125" style="3" customWidth="1"/>
    <col min="6" max="6" width="9.85546875" style="3" customWidth="1"/>
    <col min="7" max="7" width="15.42578125" style="3" customWidth="1"/>
    <col min="8" max="8" width="13.42578125" style="3" customWidth="1"/>
    <col min="9" max="9" width="17" style="1" customWidth="1"/>
    <col min="10" max="12" width="13.42578125" style="1" customWidth="1"/>
    <col min="13" max="14" width="11.140625" style="1"/>
    <col min="15" max="15" width="14.5703125" style="1" customWidth="1"/>
    <col min="16" max="16" width="18" style="1" customWidth="1"/>
    <col min="17" max="17" width="14.140625" style="1" customWidth="1"/>
    <col min="18" max="16384" width="11.140625" style="1"/>
  </cols>
  <sheetData>
    <row r="1" spans="1:18" ht="69" customHeight="1">
      <c r="A1" s="4" t="s">
        <v>89</v>
      </c>
      <c r="B1" s="2" t="s">
        <v>101</v>
      </c>
      <c r="C1" s="2" t="s">
        <v>102</v>
      </c>
      <c r="D1" s="2" t="s">
        <v>90</v>
      </c>
      <c r="E1" s="2" t="s">
        <v>91</v>
      </c>
      <c r="F1" s="2" t="s">
        <v>92</v>
      </c>
      <c r="G1" s="2" t="s">
        <v>93</v>
      </c>
      <c r="H1" s="2" t="s">
        <v>94</v>
      </c>
      <c r="I1" s="7" t="s">
        <v>95</v>
      </c>
      <c r="J1" s="18" t="s">
        <v>96</v>
      </c>
      <c r="K1" s="18" t="s">
        <v>103</v>
      </c>
      <c r="L1" s="18" t="s">
        <v>105</v>
      </c>
      <c r="M1" s="18" t="s">
        <v>106</v>
      </c>
      <c r="N1" s="18" t="s">
        <v>97</v>
      </c>
      <c r="O1" s="18" t="s">
        <v>98</v>
      </c>
      <c r="P1" s="7" t="s">
        <v>100</v>
      </c>
      <c r="Q1" s="7" t="s">
        <v>103</v>
      </c>
      <c r="R1" s="7" t="s">
        <v>104</v>
      </c>
    </row>
    <row r="2" spans="1:18">
      <c r="A2" s="5" t="s">
        <v>88</v>
      </c>
      <c r="B2" s="3">
        <v>70</v>
      </c>
      <c r="C2" s="3">
        <v>6</v>
      </c>
      <c r="D2" s="3">
        <v>4</v>
      </c>
      <c r="E2" s="3">
        <v>126</v>
      </c>
      <c r="F2" s="3">
        <v>37</v>
      </c>
      <c r="G2" s="3">
        <v>1260</v>
      </c>
      <c r="H2" s="3">
        <v>380</v>
      </c>
      <c r="I2" s="1">
        <f t="shared" ref="I2:I33" si="0">ROUNDUP(((G2/B2/C2/D2)+(H2/C2/D2)),0)</f>
        <v>17</v>
      </c>
      <c r="J2" s="8">
        <f t="shared" ref="J2:J65" si="1">(I2*45)/30</f>
        <v>25.5</v>
      </c>
      <c r="K2" s="9">
        <f t="shared" ref="K2:K65" si="2">ROUNDUP((J2/100)*2,2)</f>
        <v>0.51</v>
      </c>
      <c r="L2" s="9">
        <f t="shared" ref="L2:L65" si="3">J2+K2</f>
        <v>26.01</v>
      </c>
      <c r="M2" s="12">
        <f>(L2/$L$92)*100</f>
        <v>2.8052805280528101</v>
      </c>
      <c r="N2" s="12">
        <f>M2</f>
        <v>2.8052805280528101</v>
      </c>
      <c r="O2" s="6" t="str">
        <f>IF(N2&lt;33.33,"A; 0-33%",IF(N2&lt;66.66,"B;33-66%","C;-100%"))</f>
        <v>A; 0-33%</v>
      </c>
      <c r="P2" s="12">
        <f>IF(O2="A; 0-33%",I2*7/30,IF(O2="B;33-66%",I2/2,I2))</f>
        <v>3.9666666666666668</v>
      </c>
      <c r="Q2" s="9">
        <f>ROUNDUP((P2/100)*2,2)</f>
        <v>0.08</v>
      </c>
      <c r="R2" s="9">
        <f>P2+Q2</f>
        <v>4.0466666666666669</v>
      </c>
    </row>
    <row r="3" spans="1:18">
      <c r="A3" s="5" t="s">
        <v>33</v>
      </c>
      <c r="B3" s="3">
        <v>20</v>
      </c>
      <c r="C3" s="3">
        <v>10</v>
      </c>
      <c r="D3" s="3">
        <v>4</v>
      </c>
      <c r="E3" s="3">
        <v>130</v>
      </c>
      <c r="F3" s="3">
        <v>39</v>
      </c>
      <c r="G3" s="3">
        <v>1307.9179046068921</v>
      </c>
      <c r="H3" s="3">
        <v>396</v>
      </c>
      <c r="I3" s="1">
        <f t="shared" si="0"/>
        <v>12</v>
      </c>
      <c r="J3" s="8">
        <f t="shared" si="1"/>
        <v>18</v>
      </c>
      <c r="K3" s="9">
        <f t="shared" si="2"/>
        <v>0.36</v>
      </c>
      <c r="L3" s="9">
        <f t="shared" si="3"/>
        <v>18.36</v>
      </c>
      <c r="M3" s="12">
        <f t="shared" ref="M3:M66" si="4">(L3/$L$92)*100</f>
        <v>1.9801980198019833</v>
      </c>
      <c r="N3" s="12">
        <f>N2+M3</f>
        <v>4.7854785478547939</v>
      </c>
      <c r="O3" s="6" t="str">
        <f t="shared" ref="O3:O66" si="5">IF(N3&lt;33.33,"A; 0-33%",IF(N3&lt;66.66,"B;33-66%","C;-100%"))</f>
        <v>A; 0-33%</v>
      </c>
      <c r="P3" s="12">
        <f t="shared" ref="P3:P66" si="6">IF(O3="A; 0-33%",I3*7/30,IF(O3="B;33-66%",I3/2,I3))</f>
        <v>2.8</v>
      </c>
      <c r="Q3" s="9">
        <f t="shared" ref="Q3:Q66" si="7">ROUNDUP((P3/100)*2,2)</f>
        <v>6.0000000000000005E-2</v>
      </c>
      <c r="R3" s="9">
        <f t="shared" ref="R3:R66" si="8">P3+Q3</f>
        <v>2.86</v>
      </c>
    </row>
    <row r="4" spans="1:18">
      <c r="A4" s="5" t="s">
        <v>18</v>
      </c>
      <c r="B4" s="3">
        <v>40</v>
      </c>
      <c r="C4" s="3">
        <v>6</v>
      </c>
      <c r="D4" s="3">
        <v>6</v>
      </c>
      <c r="E4" s="3">
        <v>89</v>
      </c>
      <c r="F4" s="3">
        <v>40</v>
      </c>
      <c r="G4" s="3">
        <v>898.17232889214313</v>
      </c>
      <c r="H4" s="3">
        <v>404</v>
      </c>
      <c r="I4" s="1">
        <f t="shared" si="0"/>
        <v>12</v>
      </c>
      <c r="J4" s="8">
        <f t="shared" si="1"/>
        <v>18</v>
      </c>
      <c r="K4" s="9">
        <f t="shared" si="2"/>
        <v>0.36</v>
      </c>
      <c r="L4" s="9">
        <f t="shared" si="3"/>
        <v>18.36</v>
      </c>
      <c r="M4" s="12">
        <f t="shared" si="4"/>
        <v>1.9801980198019833</v>
      </c>
      <c r="N4" s="12">
        <f t="shared" ref="N4:N67" si="9">N3+M4</f>
        <v>6.7656765676567776</v>
      </c>
      <c r="O4" s="6" t="str">
        <f t="shared" si="5"/>
        <v>A; 0-33%</v>
      </c>
      <c r="P4" s="12">
        <f t="shared" si="6"/>
        <v>2.8</v>
      </c>
      <c r="Q4" s="9">
        <f t="shared" si="7"/>
        <v>6.0000000000000005E-2</v>
      </c>
      <c r="R4" s="9">
        <f t="shared" si="8"/>
        <v>2.86</v>
      </c>
    </row>
    <row r="5" spans="1:18">
      <c r="A5" s="5" t="s">
        <v>77</v>
      </c>
      <c r="B5" s="3">
        <v>60</v>
      </c>
      <c r="C5" s="3">
        <v>6</v>
      </c>
      <c r="D5" s="3">
        <v>5</v>
      </c>
      <c r="E5" s="3">
        <v>100</v>
      </c>
      <c r="F5" s="3">
        <v>28</v>
      </c>
      <c r="G5" s="3">
        <v>1007.0432289593502</v>
      </c>
      <c r="H5" s="3">
        <v>287</v>
      </c>
      <c r="I5" s="1">
        <f t="shared" si="0"/>
        <v>11</v>
      </c>
      <c r="J5" s="8">
        <f t="shared" si="1"/>
        <v>16.5</v>
      </c>
      <c r="K5" s="9">
        <f t="shared" si="2"/>
        <v>0.33</v>
      </c>
      <c r="L5" s="9">
        <f t="shared" si="3"/>
        <v>16.829999999999998</v>
      </c>
      <c r="M5" s="12">
        <f t="shared" si="4"/>
        <v>1.8151815181518181</v>
      </c>
      <c r="N5" s="12">
        <f t="shared" si="9"/>
        <v>8.580858085808595</v>
      </c>
      <c r="O5" s="6" t="str">
        <f t="shared" si="5"/>
        <v>A; 0-33%</v>
      </c>
      <c r="P5" s="12">
        <f t="shared" si="6"/>
        <v>2.5666666666666669</v>
      </c>
      <c r="Q5" s="9">
        <f t="shared" si="7"/>
        <v>6.0000000000000005E-2</v>
      </c>
      <c r="R5" s="9">
        <f t="shared" si="8"/>
        <v>2.6266666666666669</v>
      </c>
    </row>
    <row r="6" spans="1:18">
      <c r="A6" s="5" t="s">
        <v>56</v>
      </c>
      <c r="B6" s="3">
        <v>20</v>
      </c>
      <c r="C6" s="3">
        <v>6</v>
      </c>
      <c r="D6" s="3">
        <v>6</v>
      </c>
      <c r="E6" s="3">
        <v>104</v>
      </c>
      <c r="F6" s="3">
        <v>32</v>
      </c>
      <c r="G6" s="3">
        <v>1041.7649619493054</v>
      </c>
      <c r="H6" s="3">
        <v>323</v>
      </c>
      <c r="I6" s="1">
        <f t="shared" si="0"/>
        <v>11</v>
      </c>
      <c r="J6" s="8">
        <f t="shared" si="1"/>
        <v>16.5</v>
      </c>
      <c r="K6" s="9">
        <f t="shared" si="2"/>
        <v>0.33</v>
      </c>
      <c r="L6" s="9">
        <f t="shared" si="3"/>
        <v>16.829999999999998</v>
      </c>
      <c r="M6" s="12">
        <f t="shared" si="4"/>
        <v>1.8151815181518181</v>
      </c>
      <c r="N6" s="12">
        <f t="shared" si="9"/>
        <v>10.396039603960412</v>
      </c>
      <c r="O6" s="6" t="str">
        <f t="shared" si="5"/>
        <v>A; 0-33%</v>
      </c>
      <c r="P6" s="12">
        <f t="shared" si="6"/>
        <v>2.5666666666666669</v>
      </c>
      <c r="Q6" s="9">
        <f t="shared" si="7"/>
        <v>6.0000000000000005E-2</v>
      </c>
      <c r="R6" s="9">
        <f t="shared" si="8"/>
        <v>2.6266666666666669</v>
      </c>
    </row>
    <row r="7" spans="1:18">
      <c r="A7" s="5" t="s">
        <v>6</v>
      </c>
      <c r="B7" s="3">
        <v>24</v>
      </c>
      <c r="C7" s="3">
        <v>10</v>
      </c>
      <c r="D7" s="3">
        <v>5</v>
      </c>
      <c r="E7" s="3">
        <v>369</v>
      </c>
      <c r="F7" s="3">
        <v>31</v>
      </c>
      <c r="G7" s="3">
        <v>3693</v>
      </c>
      <c r="H7" s="3">
        <v>310</v>
      </c>
      <c r="I7" s="1">
        <f t="shared" si="0"/>
        <v>10</v>
      </c>
      <c r="J7" s="8">
        <f t="shared" si="1"/>
        <v>15</v>
      </c>
      <c r="K7" s="9">
        <f t="shared" si="2"/>
        <v>0.3</v>
      </c>
      <c r="L7" s="9">
        <f t="shared" si="3"/>
        <v>15.3</v>
      </c>
      <c r="M7" s="12">
        <f t="shared" si="4"/>
        <v>1.650165016501653</v>
      </c>
      <c r="N7" s="12">
        <f t="shared" si="9"/>
        <v>12.046204620462065</v>
      </c>
      <c r="O7" s="6" t="str">
        <f t="shared" si="5"/>
        <v>A; 0-33%</v>
      </c>
      <c r="P7" s="12">
        <f t="shared" si="6"/>
        <v>2.3333333333333335</v>
      </c>
      <c r="Q7" s="9">
        <f t="shared" si="7"/>
        <v>0.05</v>
      </c>
      <c r="R7" s="9">
        <f t="shared" si="8"/>
        <v>2.3833333333333333</v>
      </c>
    </row>
    <row r="8" spans="1:18">
      <c r="A8" s="5" t="s">
        <v>65</v>
      </c>
      <c r="B8" s="3">
        <v>90</v>
      </c>
      <c r="C8" s="3">
        <v>6</v>
      </c>
      <c r="D8" s="3">
        <v>5</v>
      </c>
      <c r="E8" s="3">
        <v>113</v>
      </c>
      <c r="F8" s="3">
        <v>26</v>
      </c>
      <c r="G8" s="3">
        <v>1136.5189898438528</v>
      </c>
      <c r="H8" s="3">
        <v>261</v>
      </c>
      <c r="I8" s="1">
        <f t="shared" si="0"/>
        <v>10</v>
      </c>
      <c r="J8" s="8">
        <f t="shared" si="1"/>
        <v>15</v>
      </c>
      <c r="K8" s="9">
        <f t="shared" si="2"/>
        <v>0.3</v>
      </c>
      <c r="L8" s="9">
        <f t="shared" si="3"/>
        <v>15.3</v>
      </c>
      <c r="M8" s="12">
        <f t="shared" si="4"/>
        <v>1.650165016501653</v>
      </c>
      <c r="N8" s="12">
        <f t="shared" si="9"/>
        <v>13.696369636963718</v>
      </c>
      <c r="O8" s="6" t="str">
        <f t="shared" si="5"/>
        <v>A; 0-33%</v>
      </c>
      <c r="P8" s="12">
        <f t="shared" si="6"/>
        <v>2.3333333333333335</v>
      </c>
      <c r="Q8" s="9">
        <f t="shared" si="7"/>
        <v>0.05</v>
      </c>
      <c r="R8" s="9">
        <f t="shared" si="8"/>
        <v>2.3833333333333333</v>
      </c>
    </row>
    <row r="9" spans="1:18">
      <c r="A9" s="5" t="s">
        <v>84</v>
      </c>
      <c r="B9" s="3">
        <v>65</v>
      </c>
      <c r="C9" s="3">
        <v>8</v>
      </c>
      <c r="D9" s="3">
        <v>5</v>
      </c>
      <c r="E9" s="3">
        <v>96</v>
      </c>
      <c r="F9" s="3">
        <v>37</v>
      </c>
      <c r="G9" s="3">
        <v>964.83861482281634</v>
      </c>
      <c r="H9" s="3">
        <v>380</v>
      </c>
      <c r="I9" s="1">
        <f t="shared" si="0"/>
        <v>10</v>
      </c>
      <c r="J9" s="8">
        <f t="shared" si="1"/>
        <v>15</v>
      </c>
      <c r="K9" s="9">
        <f t="shared" si="2"/>
        <v>0.3</v>
      </c>
      <c r="L9" s="9">
        <f t="shared" si="3"/>
        <v>15.3</v>
      </c>
      <c r="M9" s="12">
        <f t="shared" si="4"/>
        <v>1.650165016501653</v>
      </c>
      <c r="N9" s="12">
        <f t="shared" si="9"/>
        <v>15.346534653465371</v>
      </c>
      <c r="O9" s="6" t="str">
        <f t="shared" si="5"/>
        <v>A; 0-33%</v>
      </c>
      <c r="P9" s="12">
        <f t="shared" si="6"/>
        <v>2.3333333333333335</v>
      </c>
      <c r="Q9" s="9">
        <f t="shared" si="7"/>
        <v>0.05</v>
      </c>
      <c r="R9" s="9">
        <f t="shared" si="8"/>
        <v>2.3833333333333333</v>
      </c>
    </row>
    <row r="10" spans="1:18">
      <c r="A10" s="5" t="s">
        <v>87</v>
      </c>
      <c r="B10" s="3">
        <v>82</v>
      </c>
      <c r="C10" s="3">
        <v>6</v>
      </c>
      <c r="D10" s="3">
        <v>6</v>
      </c>
      <c r="E10" s="3">
        <v>134</v>
      </c>
      <c r="F10" s="3">
        <v>32</v>
      </c>
      <c r="G10" s="3">
        <v>1348.2835953108963</v>
      </c>
      <c r="H10" s="3">
        <v>325</v>
      </c>
      <c r="I10" s="1">
        <f t="shared" si="0"/>
        <v>10</v>
      </c>
      <c r="J10" s="8">
        <f t="shared" si="1"/>
        <v>15</v>
      </c>
      <c r="K10" s="9">
        <f t="shared" si="2"/>
        <v>0.3</v>
      </c>
      <c r="L10" s="9">
        <f t="shared" si="3"/>
        <v>15.3</v>
      </c>
      <c r="M10" s="12">
        <f t="shared" si="4"/>
        <v>1.650165016501653</v>
      </c>
      <c r="N10" s="12">
        <f t="shared" si="9"/>
        <v>16.996699669967025</v>
      </c>
      <c r="O10" s="6" t="str">
        <f t="shared" si="5"/>
        <v>A; 0-33%</v>
      </c>
      <c r="P10" s="12">
        <f t="shared" si="6"/>
        <v>2.3333333333333335</v>
      </c>
      <c r="Q10" s="9">
        <f t="shared" si="7"/>
        <v>0.05</v>
      </c>
      <c r="R10" s="9">
        <f t="shared" si="8"/>
        <v>2.3833333333333333</v>
      </c>
    </row>
    <row r="11" spans="1:18">
      <c r="A11" s="5" t="s">
        <v>15</v>
      </c>
      <c r="B11" s="3">
        <v>55</v>
      </c>
      <c r="C11" s="3">
        <v>10</v>
      </c>
      <c r="D11" s="3">
        <v>4</v>
      </c>
      <c r="E11" s="3">
        <v>125</v>
      </c>
      <c r="F11" s="3">
        <v>36</v>
      </c>
      <c r="G11" s="3">
        <v>1257.99150860437</v>
      </c>
      <c r="H11" s="3">
        <v>363</v>
      </c>
      <c r="I11" s="1">
        <f t="shared" si="0"/>
        <v>10</v>
      </c>
      <c r="J11" s="8">
        <f t="shared" si="1"/>
        <v>15</v>
      </c>
      <c r="K11" s="9">
        <f t="shared" si="2"/>
        <v>0.3</v>
      </c>
      <c r="L11" s="9">
        <f t="shared" si="3"/>
        <v>15.3</v>
      </c>
      <c r="M11" s="12">
        <f t="shared" si="4"/>
        <v>1.650165016501653</v>
      </c>
      <c r="N11" s="12">
        <f t="shared" si="9"/>
        <v>18.646864686468678</v>
      </c>
      <c r="O11" s="6" t="str">
        <f t="shared" si="5"/>
        <v>A; 0-33%</v>
      </c>
      <c r="P11" s="12">
        <f t="shared" si="6"/>
        <v>2.3333333333333335</v>
      </c>
      <c r="Q11" s="9">
        <f t="shared" si="7"/>
        <v>0.05</v>
      </c>
      <c r="R11" s="9">
        <f t="shared" si="8"/>
        <v>2.3833333333333333</v>
      </c>
    </row>
    <row r="12" spans="1:18">
      <c r="A12" s="5" t="s">
        <v>3</v>
      </c>
      <c r="B12" s="3">
        <v>40</v>
      </c>
      <c r="C12" s="3">
        <v>10</v>
      </c>
      <c r="D12" s="3">
        <v>4</v>
      </c>
      <c r="E12" s="3">
        <v>138</v>
      </c>
      <c r="F12" s="3">
        <v>32</v>
      </c>
      <c r="G12" s="3">
        <v>1383.5994449763639</v>
      </c>
      <c r="H12" s="3">
        <v>330</v>
      </c>
      <c r="I12" s="1">
        <f t="shared" si="0"/>
        <v>10</v>
      </c>
      <c r="J12" s="8">
        <f t="shared" si="1"/>
        <v>15</v>
      </c>
      <c r="K12" s="9">
        <f t="shared" si="2"/>
        <v>0.3</v>
      </c>
      <c r="L12" s="9">
        <f t="shared" si="3"/>
        <v>15.3</v>
      </c>
      <c r="M12" s="12">
        <f t="shared" si="4"/>
        <v>1.650165016501653</v>
      </c>
      <c r="N12" s="12">
        <f t="shared" si="9"/>
        <v>20.297029702970331</v>
      </c>
      <c r="O12" s="6" t="str">
        <f t="shared" si="5"/>
        <v>A; 0-33%</v>
      </c>
      <c r="P12" s="12">
        <f t="shared" si="6"/>
        <v>2.3333333333333335</v>
      </c>
      <c r="Q12" s="9">
        <f t="shared" si="7"/>
        <v>0.05</v>
      </c>
      <c r="R12" s="9">
        <f t="shared" si="8"/>
        <v>2.3833333333333333</v>
      </c>
    </row>
    <row r="13" spans="1:18">
      <c r="A13" s="5" t="s">
        <v>79</v>
      </c>
      <c r="B13" s="3">
        <v>70</v>
      </c>
      <c r="C13" s="3">
        <v>8</v>
      </c>
      <c r="D13" s="3">
        <v>4</v>
      </c>
      <c r="E13" s="3">
        <v>89</v>
      </c>
      <c r="F13" s="3">
        <v>27</v>
      </c>
      <c r="G13" s="3">
        <v>896.98581493945869</v>
      </c>
      <c r="H13" s="3">
        <v>280</v>
      </c>
      <c r="I13" s="1">
        <f t="shared" si="0"/>
        <v>10</v>
      </c>
      <c r="J13" s="8">
        <f t="shared" si="1"/>
        <v>15</v>
      </c>
      <c r="K13" s="9">
        <f t="shared" si="2"/>
        <v>0.3</v>
      </c>
      <c r="L13" s="9">
        <f t="shared" si="3"/>
        <v>15.3</v>
      </c>
      <c r="M13" s="12">
        <f t="shared" si="4"/>
        <v>1.650165016501653</v>
      </c>
      <c r="N13" s="12">
        <f t="shared" si="9"/>
        <v>21.947194719471984</v>
      </c>
      <c r="O13" s="6" t="str">
        <f t="shared" si="5"/>
        <v>A; 0-33%</v>
      </c>
      <c r="P13" s="12">
        <f t="shared" si="6"/>
        <v>2.3333333333333335</v>
      </c>
      <c r="Q13" s="9">
        <f t="shared" si="7"/>
        <v>0.05</v>
      </c>
      <c r="R13" s="9">
        <f t="shared" si="8"/>
        <v>2.3833333333333333</v>
      </c>
    </row>
    <row r="14" spans="1:18">
      <c r="A14" s="5" t="s">
        <v>64</v>
      </c>
      <c r="B14" s="3">
        <v>80</v>
      </c>
      <c r="C14" s="3">
        <v>10</v>
      </c>
      <c r="D14" s="3">
        <v>5</v>
      </c>
      <c r="E14" s="3">
        <v>93</v>
      </c>
      <c r="F14" s="3">
        <v>39</v>
      </c>
      <c r="G14" s="3">
        <v>934.57100976963261</v>
      </c>
      <c r="H14" s="3">
        <v>400</v>
      </c>
      <c r="I14" s="1">
        <f t="shared" si="0"/>
        <v>9</v>
      </c>
      <c r="J14" s="8">
        <f t="shared" si="1"/>
        <v>13.5</v>
      </c>
      <c r="K14" s="9">
        <f t="shared" si="2"/>
        <v>0.27</v>
      </c>
      <c r="L14" s="9">
        <f t="shared" si="3"/>
        <v>13.77</v>
      </c>
      <c r="M14" s="12">
        <f t="shared" si="4"/>
        <v>1.4851485148514876</v>
      </c>
      <c r="N14" s="12">
        <f t="shared" si="9"/>
        <v>23.432343234323472</v>
      </c>
      <c r="O14" s="6" t="str">
        <f t="shared" si="5"/>
        <v>A; 0-33%</v>
      </c>
      <c r="P14" s="12">
        <f t="shared" si="6"/>
        <v>2.1</v>
      </c>
      <c r="Q14" s="9">
        <f t="shared" si="7"/>
        <v>0.05</v>
      </c>
      <c r="R14" s="9">
        <f t="shared" si="8"/>
        <v>2.15</v>
      </c>
    </row>
    <row r="15" spans="1:18">
      <c r="A15" s="5" t="s">
        <v>26</v>
      </c>
      <c r="B15" s="3">
        <v>46</v>
      </c>
      <c r="C15" s="3">
        <v>12</v>
      </c>
      <c r="D15" s="3">
        <v>4</v>
      </c>
      <c r="E15" s="3">
        <v>137</v>
      </c>
      <c r="F15" s="3">
        <v>39</v>
      </c>
      <c r="G15" s="3">
        <v>1372.6574203046032</v>
      </c>
      <c r="H15" s="3">
        <v>393</v>
      </c>
      <c r="I15" s="1">
        <f t="shared" si="0"/>
        <v>9</v>
      </c>
      <c r="J15" s="8">
        <f t="shared" si="1"/>
        <v>13.5</v>
      </c>
      <c r="K15" s="9">
        <f t="shared" si="2"/>
        <v>0.27</v>
      </c>
      <c r="L15" s="9">
        <f t="shared" si="3"/>
        <v>13.77</v>
      </c>
      <c r="M15" s="12">
        <f t="shared" si="4"/>
        <v>1.4851485148514876</v>
      </c>
      <c r="N15" s="12">
        <f t="shared" si="9"/>
        <v>24.91749174917496</v>
      </c>
      <c r="O15" s="6" t="str">
        <f t="shared" si="5"/>
        <v>A; 0-33%</v>
      </c>
      <c r="P15" s="12">
        <f t="shared" si="6"/>
        <v>2.1</v>
      </c>
      <c r="Q15" s="9">
        <f t="shared" si="7"/>
        <v>0.05</v>
      </c>
      <c r="R15" s="9">
        <f t="shared" si="8"/>
        <v>2.15</v>
      </c>
    </row>
    <row r="16" spans="1:18">
      <c r="A16" s="5" t="s">
        <v>40</v>
      </c>
      <c r="B16" s="3">
        <v>100</v>
      </c>
      <c r="C16" s="3">
        <v>12</v>
      </c>
      <c r="D16" s="3">
        <v>4</v>
      </c>
      <c r="E16" s="3">
        <v>138</v>
      </c>
      <c r="F16" s="3">
        <v>38</v>
      </c>
      <c r="G16" s="3">
        <v>1387.09687457768</v>
      </c>
      <c r="H16" s="3">
        <v>382</v>
      </c>
      <c r="I16" s="1">
        <f t="shared" si="0"/>
        <v>9</v>
      </c>
      <c r="J16" s="8">
        <f t="shared" si="1"/>
        <v>13.5</v>
      </c>
      <c r="K16" s="9">
        <f t="shared" si="2"/>
        <v>0.27</v>
      </c>
      <c r="L16" s="9">
        <f t="shared" si="3"/>
        <v>13.77</v>
      </c>
      <c r="M16" s="12">
        <f t="shared" si="4"/>
        <v>1.4851485148514876</v>
      </c>
      <c r="N16" s="12">
        <f t="shared" si="9"/>
        <v>26.402640264026449</v>
      </c>
      <c r="O16" s="6" t="str">
        <f t="shared" si="5"/>
        <v>A; 0-33%</v>
      </c>
      <c r="P16" s="12">
        <f t="shared" si="6"/>
        <v>2.1</v>
      </c>
      <c r="Q16" s="9">
        <f t="shared" si="7"/>
        <v>0.05</v>
      </c>
      <c r="R16" s="9">
        <f t="shared" si="8"/>
        <v>2.15</v>
      </c>
    </row>
    <row r="17" spans="1:18">
      <c r="A17" s="5" t="s">
        <v>47</v>
      </c>
      <c r="B17" s="3">
        <v>40</v>
      </c>
      <c r="C17" s="3">
        <v>6</v>
      </c>
      <c r="D17" s="3">
        <v>5</v>
      </c>
      <c r="E17" s="3">
        <v>119</v>
      </c>
      <c r="F17" s="3">
        <v>21</v>
      </c>
      <c r="G17" s="3">
        <v>1195.795301277202</v>
      </c>
      <c r="H17" s="3">
        <v>216</v>
      </c>
      <c r="I17" s="1">
        <f t="shared" si="0"/>
        <v>9</v>
      </c>
      <c r="J17" s="8">
        <f t="shared" si="1"/>
        <v>13.5</v>
      </c>
      <c r="K17" s="9">
        <f t="shared" si="2"/>
        <v>0.27</v>
      </c>
      <c r="L17" s="9">
        <f t="shared" si="3"/>
        <v>13.77</v>
      </c>
      <c r="M17" s="12">
        <f t="shared" si="4"/>
        <v>1.4851485148514876</v>
      </c>
      <c r="N17" s="12">
        <f t="shared" si="9"/>
        <v>27.887788778877937</v>
      </c>
      <c r="O17" s="6" t="str">
        <f t="shared" si="5"/>
        <v>A; 0-33%</v>
      </c>
      <c r="P17" s="12">
        <f t="shared" si="6"/>
        <v>2.1</v>
      </c>
      <c r="Q17" s="9">
        <f t="shared" si="7"/>
        <v>0.05</v>
      </c>
      <c r="R17" s="9">
        <f t="shared" si="8"/>
        <v>2.15</v>
      </c>
    </row>
    <row r="18" spans="1:18">
      <c r="A18" s="5" t="s">
        <v>23</v>
      </c>
      <c r="B18" s="3">
        <v>35</v>
      </c>
      <c r="C18" s="3">
        <v>12</v>
      </c>
      <c r="D18" s="3">
        <v>5</v>
      </c>
      <c r="E18" s="3">
        <v>116</v>
      </c>
      <c r="F18" s="3">
        <v>38</v>
      </c>
      <c r="G18" s="3">
        <v>1166.761796910936</v>
      </c>
      <c r="H18" s="3">
        <v>390</v>
      </c>
      <c r="I18" s="1">
        <f t="shared" si="0"/>
        <v>8</v>
      </c>
      <c r="J18" s="8">
        <f t="shared" si="1"/>
        <v>12</v>
      </c>
      <c r="K18" s="9">
        <f t="shared" si="2"/>
        <v>0.24</v>
      </c>
      <c r="L18" s="9">
        <f t="shared" si="3"/>
        <v>12.24</v>
      </c>
      <c r="M18" s="12">
        <f t="shared" si="4"/>
        <v>1.3201320132013223</v>
      </c>
      <c r="N18" s="12">
        <f t="shared" si="9"/>
        <v>29.207920792079261</v>
      </c>
      <c r="O18" s="6" t="str">
        <f t="shared" si="5"/>
        <v>A; 0-33%</v>
      </c>
      <c r="P18" s="12">
        <f t="shared" si="6"/>
        <v>1.8666666666666667</v>
      </c>
      <c r="Q18" s="9">
        <f t="shared" si="7"/>
        <v>0.04</v>
      </c>
      <c r="R18" s="9">
        <f t="shared" si="8"/>
        <v>1.9066666666666667</v>
      </c>
    </row>
    <row r="19" spans="1:18">
      <c r="A19" s="5" t="s">
        <v>86</v>
      </c>
      <c r="B19" s="3">
        <v>82</v>
      </c>
      <c r="C19" s="3">
        <v>10</v>
      </c>
      <c r="D19" s="3">
        <v>5</v>
      </c>
      <c r="E19" s="3">
        <v>129</v>
      </c>
      <c r="F19" s="3">
        <v>37</v>
      </c>
      <c r="G19" s="3">
        <v>1292.5596915960625</v>
      </c>
      <c r="H19" s="3">
        <v>375</v>
      </c>
      <c r="I19" s="1">
        <f t="shared" si="0"/>
        <v>8</v>
      </c>
      <c r="J19" s="8">
        <f t="shared" si="1"/>
        <v>12</v>
      </c>
      <c r="K19" s="9">
        <f t="shared" si="2"/>
        <v>0.24</v>
      </c>
      <c r="L19" s="9">
        <f t="shared" si="3"/>
        <v>12.24</v>
      </c>
      <c r="M19" s="12">
        <f t="shared" si="4"/>
        <v>1.3201320132013223</v>
      </c>
      <c r="N19" s="12">
        <f t="shared" si="9"/>
        <v>30.528052805280584</v>
      </c>
      <c r="O19" s="6" t="str">
        <f t="shared" si="5"/>
        <v>A; 0-33%</v>
      </c>
      <c r="P19" s="12">
        <f t="shared" si="6"/>
        <v>1.8666666666666667</v>
      </c>
      <c r="Q19" s="9">
        <f t="shared" si="7"/>
        <v>0.04</v>
      </c>
      <c r="R19" s="9">
        <f t="shared" si="8"/>
        <v>1.9066666666666667</v>
      </c>
    </row>
    <row r="20" spans="1:18">
      <c r="A20" s="5" t="s">
        <v>42</v>
      </c>
      <c r="B20" s="3">
        <v>90</v>
      </c>
      <c r="C20" s="3">
        <v>10</v>
      </c>
      <c r="D20" s="3">
        <v>4</v>
      </c>
      <c r="E20" s="3">
        <v>99</v>
      </c>
      <c r="F20" s="3">
        <v>30</v>
      </c>
      <c r="G20" s="3">
        <v>996.32499639634136</v>
      </c>
      <c r="H20" s="3">
        <v>301</v>
      </c>
      <c r="I20" s="1">
        <f t="shared" si="0"/>
        <v>8</v>
      </c>
      <c r="J20" s="8">
        <f t="shared" si="1"/>
        <v>12</v>
      </c>
      <c r="K20" s="9">
        <f t="shared" si="2"/>
        <v>0.24</v>
      </c>
      <c r="L20" s="9">
        <f t="shared" si="3"/>
        <v>12.24</v>
      </c>
      <c r="M20" s="12">
        <f t="shared" si="4"/>
        <v>1.3201320132013223</v>
      </c>
      <c r="N20" s="12">
        <f t="shared" si="9"/>
        <v>31.848184818481908</v>
      </c>
      <c r="O20" s="6" t="str">
        <f t="shared" si="5"/>
        <v>A; 0-33%</v>
      </c>
      <c r="P20" s="12">
        <f t="shared" si="6"/>
        <v>1.8666666666666667</v>
      </c>
      <c r="Q20" s="9">
        <f t="shared" si="7"/>
        <v>0.04</v>
      </c>
      <c r="R20" s="9">
        <f t="shared" si="8"/>
        <v>1.9066666666666667</v>
      </c>
    </row>
    <row r="21" spans="1:18">
      <c r="A21" s="5" t="s">
        <v>1</v>
      </c>
      <c r="B21" s="3">
        <v>60</v>
      </c>
      <c r="C21" s="3">
        <v>8</v>
      </c>
      <c r="D21" s="3">
        <v>6</v>
      </c>
      <c r="E21" s="3">
        <v>133</v>
      </c>
      <c r="F21" s="3">
        <v>35</v>
      </c>
      <c r="G21" s="3">
        <v>1338.4913326994358</v>
      </c>
      <c r="H21" s="3">
        <v>351</v>
      </c>
      <c r="I21" s="1">
        <f t="shared" si="0"/>
        <v>8</v>
      </c>
      <c r="J21" s="8">
        <f t="shared" si="1"/>
        <v>12</v>
      </c>
      <c r="K21" s="9">
        <f t="shared" si="2"/>
        <v>0.24</v>
      </c>
      <c r="L21" s="9">
        <f t="shared" si="3"/>
        <v>12.24</v>
      </c>
      <c r="M21" s="12">
        <f t="shared" si="4"/>
        <v>1.3201320132013223</v>
      </c>
      <c r="N21" s="12">
        <f t="shared" si="9"/>
        <v>33.168316831683228</v>
      </c>
      <c r="O21" s="6" t="str">
        <f t="shared" si="5"/>
        <v>A; 0-33%</v>
      </c>
      <c r="P21" s="12">
        <f t="shared" si="6"/>
        <v>1.8666666666666667</v>
      </c>
      <c r="Q21" s="9">
        <f t="shared" si="7"/>
        <v>0.04</v>
      </c>
      <c r="R21" s="9">
        <f t="shared" si="8"/>
        <v>1.9066666666666667</v>
      </c>
    </row>
    <row r="22" spans="1:18">
      <c r="A22" s="5" t="s">
        <v>27</v>
      </c>
      <c r="B22" s="3">
        <v>35</v>
      </c>
      <c r="C22" s="3">
        <v>12</v>
      </c>
      <c r="D22" s="3">
        <v>4</v>
      </c>
      <c r="E22" s="3">
        <v>76</v>
      </c>
      <c r="F22" s="3">
        <v>34</v>
      </c>
      <c r="G22" s="3">
        <v>764.63300691951031</v>
      </c>
      <c r="H22" s="3">
        <v>349</v>
      </c>
      <c r="I22" s="1">
        <f t="shared" si="0"/>
        <v>8</v>
      </c>
      <c r="J22" s="8">
        <f t="shared" si="1"/>
        <v>12</v>
      </c>
      <c r="K22" s="9">
        <f t="shared" si="2"/>
        <v>0.24</v>
      </c>
      <c r="L22" s="9">
        <f t="shared" si="3"/>
        <v>12.24</v>
      </c>
      <c r="M22" s="12">
        <f t="shared" si="4"/>
        <v>1.3201320132013223</v>
      </c>
      <c r="N22" s="12">
        <f t="shared" si="9"/>
        <v>34.488448844884552</v>
      </c>
      <c r="O22" s="6" t="str">
        <f t="shared" si="5"/>
        <v>B;33-66%</v>
      </c>
      <c r="P22" s="12">
        <f t="shared" si="6"/>
        <v>4</v>
      </c>
      <c r="Q22" s="9">
        <f t="shared" si="7"/>
        <v>0.08</v>
      </c>
      <c r="R22" s="9">
        <f t="shared" si="8"/>
        <v>4.08</v>
      </c>
    </row>
    <row r="23" spans="1:18">
      <c r="A23" s="5" t="s">
        <v>71</v>
      </c>
      <c r="B23" s="3">
        <v>65</v>
      </c>
      <c r="C23" s="3">
        <v>6</v>
      </c>
      <c r="D23" s="3">
        <v>6</v>
      </c>
      <c r="E23" s="3">
        <v>103</v>
      </c>
      <c r="F23" s="3">
        <v>24</v>
      </c>
      <c r="G23" s="3">
        <v>1031.3343136322135</v>
      </c>
      <c r="H23" s="3">
        <v>243</v>
      </c>
      <c r="I23" s="1">
        <f t="shared" si="0"/>
        <v>8</v>
      </c>
      <c r="J23" s="8">
        <f t="shared" si="1"/>
        <v>12</v>
      </c>
      <c r="K23" s="9">
        <f t="shared" si="2"/>
        <v>0.24</v>
      </c>
      <c r="L23" s="9">
        <f t="shared" si="3"/>
        <v>12.24</v>
      </c>
      <c r="M23" s="12">
        <f t="shared" si="4"/>
        <v>1.3201320132013223</v>
      </c>
      <c r="N23" s="12">
        <f t="shared" si="9"/>
        <v>35.808580858085875</v>
      </c>
      <c r="O23" s="6" t="str">
        <f t="shared" si="5"/>
        <v>B;33-66%</v>
      </c>
      <c r="P23" s="12">
        <f t="shared" si="6"/>
        <v>4</v>
      </c>
      <c r="Q23" s="9">
        <f t="shared" si="7"/>
        <v>0.08</v>
      </c>
      <c r="R23" s="9">
        <f t="shared" si="8"/>
        <v>4.08</v>
      </c>
    </row>
    <row r="24" spans="1:18">
      <c r="A24" s="5" t="s">
        <v>46</v>
      </c>
      <c r="B24" s="3">
        <v>30</v>
      </c>
      <c r="C24" s="3">
        <v>12</v>
      </c>
      <c r="D24" s="3">
        <v>5</v>
      </c>
      <c r="E24" s="3">
        <v>111</v>
      </c>
      <c r="F24" s="3">
        <v>39</v>
      </c>
      <c r="G24" s="3">
        <v>1116.548274054901</v>
      </c>
      <c r="H24" s="3">
        <v>396</v>
      </c>
      <c r="I24" s="1">
        <f t="shared" si="0"/>
        <v>8</v>
      </c>
      <c r="J24" s="8">
        <f t="shared" si="1"/>
        <v>12</v>
      </c>
      <c r="K24" s="9">
        <f t="shared" si="2"/>
        <v>0.24</v>
      </c>
      <c r="L24" s="9">
        <f t="shared" si="3"/>
        <v>12.24</v>
      </c>
      <c r="M24" s="12">
        <f t="shared" si="4"/>
        <v>1.3201320132013223</v>
      </c>
      <c r="N24" s="12">
        <f t="shared" si="9"/>
        <v>37.128712871287199</v>
      </c>
      <c r="O24" s="6" t="str">
        <f t="shared" si="5"/>
        <v>B;33-66%</v>
      </c>
      <c r="P24" s="12">
        <f t="shared" si="6"/>
        <v>4</v>
      </c>
      <c r="Q24" s="9">
        <f t="shared" si="7"/>
        <v>0.08</v>
      </c>
      <c r="R24" s="9">
        <f t="shared" si="8"/>
        <v>4.08</v>
      </c>
    </row>
    <row r="25" spans="1:18">
      <c r="A25" s="5" t="s">
        <v>36</v>
      </c>
      <c r="B25" s="3">
        <v>40</v>
      </c>
      <c r="C25" s="3">
        <v>12</v>
      </c>
      <c r="D25" s="3">
        <v>5</v>
      </c>
      <c r="E25" s="3">
        <v>89</v>
      </c>
      <c r="F25" s="3">
        <v>39</v>
      </c>
      <c r="G25" s="3">
        <v>899.40824514773135</v>
      </c>
      <c r="H25" s="3">
        <v>400</v>
      </c>
      <c r="I25" s="1">
        <f t="shared" si="0"/>
        <v>8</v>
      </c>
      <c r="J25" s="8">
        <f t="shared" si="1"/>
        <v>12</v>
      </c>
      <c r="K25" s="9">
        <f t="shared" si="2"/>
        <v>0.24</v>
      </c>
      <c r="L25" s="9">
        <f t="shared" si="3"/>
        <v>12.24</v>
      </c>
      <c r="M25" s="12">
        <f t="shared" si="4"/>
        <v>1.3201320132013223</v>
      </c>
      <c r="N25" s="12">
        <f t="shared" si="9"/>
        <v>38.448844884488523</v>
      </c>
      <c r="O25" s="6" t="str">
        <f t="shared" si="5"/>
        <v>B;33-66%</v>
      </c>
      <c r="P25" s="12">
        <f t="shared" si="6"/>
        <v>4</v>
      </c>
      <c r="Q25" s="9">
        <f t="shared" si="7"/>
        <v>0.08</v>
      </c>
      <c r="R25" s="9">
        <f t="shared" si="8"/>
        <v>4.08</v>
      </c>
    </row>
    <row r="26" spans="1:18">
      <c r="A26" s="5" t="s">
        <v>73</v>
      </c>
      <c r="B26" s="3">
        <v>80</v>
      </c>
      <c r="C26" s="3">
        <v>6</v>
      </c>
      <c r="D26" s="3">
        <v>6</v>
      </c>
      <c r="E26" s="3">
        <v>108</v>
      </c>
      <c r="F26" s="3">
        <v>27</v>
      </c>
      <c r="G26" s="3">
        <v>1087.759249342259</v>
      </c>
      <c r="H26" s="3">
        <v>275</v>
      </c>
      <c r="I26" s="1">
        <f t="shared" si="0"/>
        <v>9</v>
      </c>
      <c r="J26" s="8">
        <f t="shared" si="1"/>
        <v>13.5</v>
      </c>
      <c r="K26" s="9">
        <f t="shared" si="2"/>
        <v>0.27</v>
      </c>
      <c r="L26" s="9">
        <f t="shared" si="3"/>
        <v>13.77</v>
      </c>
      <c r="M26" s="12">
        <f t="shared" si="4"/>
        <v>1.4851485148514876</v>
      </c>
      <c r="N26" s="12">
        <f t="shared" si="9"/>
        <v>39.933993399340011</v>
      </c>
      <c r="O26" s="6" t="str">
        <f t="shared" si="5"/>
        <v>B;33-66%</v>
      </c>
      <c r="P26" s="12">
        <f t="shared" si="6"/>
        <v>4.5</v>
      </c>
      <c r="Q26" s="9">
        <f t="shared" si="7"/>
        <v>0.09</v>
      </c>
      <c r="R26" s="9">
        <f t="shared" si="8"/>
        <v>4.59</v>
      </c>
    </row>
    <row r="27" spans="1:18">
      <c r="A27" s="5" t="s">
        <v>70</v>
      </c>
      <c r="B27" s="3">
        <v>65</v>
      </c>
      <c r="C27" s="3">
        <v>8</v>
      </c>
      <c r="D27" s="3">
        <v>5</v>
      </c>
      <c r="E27" s="3">
        <v>126</v>
      </c>
      <c r="F27" s="3">
        <v>24</v>
      </c>
      <c r="G27" s="3">
        <v>1269.0689392309332</v>
      </c>
      <c r="H27" s="3">
        <v>245</v>
      </c>
      <c r="I27" s="1">
        <f t="shared" si="0"/>
        <v>7</v>
      </c>
      <c r="J27" s="8">
        <f t="shared" si="1"/>
        <v>10.5</v>
      </c>
      <c r="K27" s="9">
        <f t="shared" si="2"/>
        <v>0.21</v>
      </c>
      <c r="L27" s="9">
        <f t="shared" si="3"/>
        <v>10.71</v>
      </c>
      <c r="M27" s="12">
        <f t="shared" si="4"/>
        <v>1.1551155115511571</v>
      </c>
      <c r="N27" s="12">
        <f t="shared" si="9"/>
        <v>41.08910891089117</v>
      </c>
      <c r="O27" s="6" t="str">
        <f t="shared" si="5"/>
        <v>B;33-66%</v>
      </c>
      <c r="P27" s="12">
        <f t="shared" si="6"/>
        <v>3.5</v>
      </c>
      <c r="Q27" s="9">
        <f t="shared" si="7"/>
        <v>7.0000000000000007E-2</v>
      </c>
      <c r="R27" s="9">
        <f t="shared" si="8"/>
        <v>3.57</v>
      </c>
    </row>
    <row r="28" spans="1:18">
      <c r="A28" s="5" t="s">
        <v>9</v>
      </c>
      <c r="B28" s="3">
        <v>55</v>
      </c>
      <c r="C28" s="3">
        <v>12</v>
      </c>
      <c r="D28" s="3">
        <v>5</v>
      </c>
      <c r="E28" s="3">
        <v>135</v>
      </c>
      <c r="F28" s="3">
        <v>35</v>
      </c>
      <c r="G28" s="3">
        <v>1351.9706308175087</v>
      </c>
      <c r="H28" s="3">
        <v>356</v>
      </c>
      <c r="I28" s="1">
        <f t="shared" si="0"/>
        <v>7</v>
      </c>
      <c r="J28" s="8">
        <f t="shared" si="1"/>
        <v>10.5</v>
      </c>
      <c r="K28" s="9">
        <f t="shared" si="2"/>
        <v>0.21</v>
      </c>
      <c r="L28" s="9">
        <f t="shared" si="3"/>
        <v>10.71</v>
      </c>
      <c r="M28" s="12">
        <f t="shared" si="4"/>
        <v>1.1551155115511571</v>
      </c>
      <c r="N28" s="12">
        <f t="shared" si="9"/>
        <v>42.244224422442329</v>
      </c>
      <c r="O28" s="6" t="str">
        <f t="shared" si="5"/>
        <v>B;33-66%</v>
      </c>
      <c r="P28" s="12">
        <f t="shared" si="6"/>
        <v>3.5</v>
      </c>
      <c r="Q28" s="9">
        <f t="shared" si="7"/>
        <v>7.0000000000000007E-2</v>
      </c>
      <c r="R28" s="9">
        <f t="shared" si="8"/>
        <v>3.57</v>
      </c>
    </row>
    <row r="29" spans="1:18">
      <c r="A29" s="5" t="s">
        <v>29</v>
      </c>
      <c r="B29" s="3">
        <v>45</v>
      </c>
      <c r="C29" s="3">
        <v>10</v>
      </c>
      <c r="D29" s="3">
        <v>5</v>
      </c>
      <c r="E29" s="3">
        <v>118</v>
      </c>
      <c r="F29" s="3">
        <v>31</v>
      </c>
      <c r="G29" s="3">
        <v>1185.6907341726223</v>
      </c>
      <c r="H29" s="3">
        <v>319</v>
      </c>
      <c r="I29" s="1">
        <f t="shared" si="0"/>
        <v>7</v>
      </c>
      <c r="J29" s="8">
        <f t="shared" si="1"/>
        <v>10.5</v>
      </c>
      <c r="K29" s="9">
        <f t="shared" si="2"/>
        <v>0.21</v>
      </c>
      <c r="L29" s="9">
        <f t="shared" si="3"/>
        <v>10.71</v>
      </c>
      <c r="M29" s="12">
        <f t="shared" si="4"/>
        <v>1.1551155115511571</v>
      </c>
      <c r="N29" s="12">
        <f t="shared" si="9"/>
        <v>43.399339933993488</v>
      </c>
      <c r="O29" s="6" t="str">
        <f t="shared" si="5"/>
        <v>B;33-66%</v>
      </c>
      <c r="P29" s="12">
        <f t="shared" si="6"/>
        <v>3.5</v>
      </c>
      <c r="Q29" s="9">
        <f t="shared" si="7"/>
        <v>7.0000000000000007E-2</v>
      </c>
      <c r="R29" s="9">
        <f t="shared" si="8"/>
        <v>3.57</v>
      </c>
    </row>
    <row r="30" spans="1:18">
      <c r="A30" s="5" t="s">
        <v>85</v>
      </c>
      <c r="B30" s="3">
        <v>72</v>
      </c>
      <c r="C30" s="3">
        <v>12</v>
      </c>
      <c r="D30" s="3">
        <v>5</v>
      </c>
      <c r="E30" s="3">
        <v>86</v>
      </c>
      <c r="F30" s="3">
        <v>39</v>
      </c>
      <c r="G30" s="3">
        <v>866.91803737028158</v>
      </c>
      <c r="H30" s="3">
        <v>393</v>
      </c>
      <c r="I30" s="1">
        <f t="shared" si="0"/>
        <v>7</v>
      </c>
      <c r="J30" s="8">
        <f t="shared" si="1"/>
        <v>10.5</v>
      </c>
      <c r="K30" s="9">
        <f t="shared" si="2"/>
        <v>0.21</v>
      </c>
      <c r="L30" s="9">
        <f t="shared" si="3"/>
        <v>10.71</v>
      </c>
      <c r="M30" s="12">
        <f t="shared" si="4"/>
        <v>1.1551155115511571</v>
      </c>
      <c r="N30" s="12">
        <f t="shared" si="9"/>
        <v>44.554455445544647</v>
      </c>
      <c r="O30" s="6" t="str">
        <f t="shared" si="5"/>
        <v>B;33-66%</v>
      </c>
      <c r="P30" s="12">
        <f t="shared" si="6"/>
        <v>3.5</v>
      </c>
      <c r="Q30" s="9">
        <f t="shared" si="7"/>
        <v>7.0000000000000007E-2</v>
      </c>
      <c r="R30" s="9">
        <f t="shared" si="8"/>
        <v>3.57</v>
      </c>
    </row>
    <row r="31" spans="1:18">
      <c r="A31" s="5" t="s">
        <v>68</v>
      </c>
      <c r="B31" s="3">
        <v>75</v>
      </c>
      <c r="C31" s="3">
        <v>10</v>
      </c>
      <c r="D31" s="3">
        <v>4</v>
      </c>
      <c r="E31" s="3">
        <v>132</v>
      </c>
      <c r="F31" s="3">
        <v>24</v>
      </c>
      <c r="G31" s="3">
        <v>1324.6326114732726</v>
      </c>
      <c r="H31" s="3">
        <v>246</v>
      </c>
      <c r="I31" s="1">
        <f t="shared" si="0"/>
        <v>7</v>
      </c>
      <c r="J31" s="8">
        <f t="shared" si="1"/>
        <v>10.5</v>
      </c>
      <c r="K31" s="9">
        <f t="shared" si="2"/>
        <v>0.21</v>
      </c>
      <c r="L31" s="9">
        <f t="shared" si="3"/>
        <v>10.71</v>
      </c>
      <c r="M31" s="12">
        <f t="shared" si="4"/>
        <v>1.1551155115511571</v>
      </c>
      <c r="N31" s="12">
        <f t="shared" si="9"/>
        <v>45.709570957095806</v>
      </c>
      <c r="O31" s="6" t="str">
        <f t="shared" si="5"/>
        <v>B;33-66%</v>
      </c>
      <c r="P31" s="12">
        <f t="shared" si="6"/>
        <v>3.5</v>
      </c>
      <c r="Q31" s="9">
        <f t="shared" si="7"/>
        <v>7.0000000000000007E-2</v>
      </c>
      <c r="R31" s="9">
        <f t="shared" si="8"/>
        <v>3.57</v>
      </c>
    </row>
    <row r="32" spans="1:18">
      <c r="A32" s="5" t="s">
        <v>22</v>
      </c>
      <c r="B32" s="3">
        <v>35</v>
      </c>
      <c r="C32" s="3">
        <v>10</v>
      </c>
      <c r="D32" s="3">
        <v>6</v>
      </c>
      <c r="E32" s="3">
        <v>103</v>
      </c>
      <c r="F32" s="3">
        <v>38</v>
      </c>
      <c r="G32" s="3">
        <v>1030.0550483916177</v>
      </c>
      <c r="H32" s="3">
        <v>389</v>
      </c>
      <c r="I32" s="1">
        <f t="shared" si="0"/>
        <v>7</v>
      </c>
      <c r="J32" s="8">
        <f t="shared" si="1"/>
        <v>10.5</v>
      </c>
      <c r="K32" s="9">
        <f t="shared" si="2"/>
        <v>0.21</v>
      </c>
      <c r="L32" s="9">
        <f t="shared" si="3"/>
        <v>10.71</v>
      </c>
      <c r="M32" s="12">
        <f t="shared" si="4"/>
        <v>1.1551155115511571</v>
      </c>
      <c r="N32" s="12">
        <f t="shared" si="9"/>
        <v>46.864686468646966</v>
      </c>
      <c r="O32" s="6" t="str">
        <f t="shared" si="5"/>
        <v>B;33-66%</v>
      </c>
      <c r="P32" s="12">
        <f t="shared" si="6"/>
        <v>3.5</v>
      </c>
      <c r="Q32" s="9">
        <f t="shared" si="7"/>
        <v>7.0000000000000007E-2</v>
      </c>
      <c r="R32" s="9">
        <f t="shared" si="8"/>
        <v>3.57</v>
      </c>
    </row>
    <row r="33" spans="1:18">
      <c r="A33" s="5" t="s">
        <v>53</v>
      </c>
      <c r="B33" s="3">
        <v>50</v>
      </c>
      <c r="C33" s="3">
        <v>10</v>
      </c>
      <c r="D33" s="3">
        <v>6</v>
      </c>
      <c r="E33" s="3">
        <v>138</v>
      </c>
      <c r="F33" s="3">
        <v>34</v>
      </c>
      <c r="G33" s="3">
        <v>1383.4204534849507</v>
      </c>
      <c r="H33" s="3">
        <v>343</v>
      </c>
      <c r="I33" s="1">
        <f t="shared" si="0"/>
        <v>7</v>
      </c>
      <c r="J33" s="8">
        <f t="shared" si="1"/>
        <v>10.5</v>
      </c>
      <c r="K33" s="9">
        <f t="shared" si="2"/>
        <v>0.21</v>
      </c>
      <c r="L33" s="9">
        <f t="shared" si="3"/>
        <v>10.71</v>
      </c>
      <c r="M33" s="12">
        <f t="shared" si="4"/>
        <v>1.1551155115511571</v>
      </c>
      <c r="N33" s="12">
        <f t="shared" si="9"/>
        <v>48.019801980198125</v>
      </c>
      <c r="O33" s="6" t="str">
        <f t="shared" si="5"/>
        <v>B;33-66%</v>
      </c>
      <c r="P33" s="12">
        <f t="shared" si="6"/>
        <v>3.5</v>
      </c>
      <c r="Q33" s="9">
        <f t="shared" si="7"/>
        <v>7.0000000000000007E-2</v>
      </c>
      <c r="R33" s="9">
        <f t="shared" si="8"/>
        <v>3.57</v>
      </c>
    </row>
    <row r="34" spans="1:18">
      <c r="A34" s="5" t="s">
        <v>82</v>
      </c>
      <c r="B34" s="3">
        <v>72</v>
      </c>
      <c r="C34" s="3">
        <v>10</v>
      </c>
      <c r="D34" s="3">
        <v>6</v>
      </c>
      <c r="E34" s="3">
        <v>75</v>
      </c>
      <c r="F34" s="3">
        <v>35</v>
      </c>
      <c r="G34" s="3">
        <v>752.17594282552113</v>
      </c>
      <c r="H34" s="3">
        <v>358</v>
      </c>
      <c r="I34" s="1">
        <f t="shared" ref="I34:I65" si="10">ROUNDUP(((G34/B34/C34/D34)+(H34/C34/D34)),0)</f>
        <v>7</v>
      </c>
      <c r="J34" s="8">
        <f t="shared" si="1"/>
        <v>10.5</v>
      </c>
      <c r="K34" s="9">
        <f t="shared" si="2"/>
        <v>0.21</v>
      </c>
      <c r="L34" s="9">
        <f t="shared" si="3"/>
        <v>10.71</v>
      </c>
      <c r="M34" s="12">
        <f t="shared" si="4"/>
        <v>1.1551155115511571</v>
      </c>
      <c r="N34" s="12">
        <f t="shared" si="9"/>
        <v>49.174917491749284</v>
      </c>
      <c r="O34" s="6" t="str">
        <f t="shared" si="5"/>
        <v>B;33-66%</v>
      </c>
      <c r="P34" s="12">
        <f t="shared" si="6"/>
        <v>3.5</v>
      </c>
      <c r="Q34" s="9">
        <f t="shared" si="7"/>
        <v>7.0000000000000007E-2</v>
      </c>
      <c r="R34" s="9">
        <f t="shared" si="8"/>
        <v>3.57</v>
      </c>
    </row>
    <row r="35" spans="1:18">
      <c r="A35" s="5" t="s">
        <v>31</v>
      </c>
      <c r="B35" s="3">
        <v>50</v>
      </c>
      <c r="C35" s="3">
        <v>8</v>
      </c>
      <c r="D35" s="3">
        <v>6</v>
      </c>
      <c r="E35" s="3">
        <v>84</v>
      </c>
      <c r="F35" s="3">
        <v>28</v>
      </c>
      <c r="G35" s="3">
        <v>847.61871589384793</v>
      </c>
      <c r="H35" s="3">
        <v>289</v>
      </c>
      <c r="I35" s="1">
        <f t="shared" si="10"/>
        <v>7</v>
      </c>
      <c r="J35" s="8">
        <f t="shared" si="1"/>
        <v>10.5</v>
      </c>
      <c r="K35" s="9">
        <f t="shared" si="2"/>
        <v>0.21</v>
      </c>
      <c r="L35" s="9">
        <f t="shared" si="3"/>
        <v>10.71</v>
      </c>
      <c r="M35" s="12">
        <f t="shared" si="4"/>
        <v>1.1551155115511571</v>
      </c>
      <c r="N35" s="12">
        <f t="shared" si="9"/>
        <v>50.330033003300443</v>
      </c>
      <c r="O35" s="6" t="str">
        <f t="shared" si="5"/>
        <v>B;33-66%</v>
      </c>
      <c r="P35" s="12">
        <f t="shared" si="6"/>
        <v>3.5</v>
      </c>
      <c r="Q35" s="9">
        <f t="shared" si="7"/>
        <v>7.0000000000000007E-2</v>
      </c>
      <c r="R35" s="9">
        <f t="shared" si="8"/>
        <v>3.57</v>
      </c>
    </row>
    <row r="36" spans="1:18">
      <c r="A36" s="5" t="s">
        <v>16</v>
      </c>
      <c r="B36" s="3">
        <v>85</v>
      </c>
      <c r="C36" s="3">
        <v>12</v>
      </c>
      <c r="D36" s="3">
        <v>4</v>
      </c>
      <c r="E36" s="3">
        <v>81</v>
      </c>
      <c r="F36" s="3">
        <v>31</v>
      </c>
      <c r="G36" s="3">
        <v>818.82585452289152</v>
      </c>
      <c r="H36" s="3">
        <v>312</v>
      </c>
      <c r="I36" s="1">
        <f t="shared" si="10"/>
        <v>7</v>
      </c>
      <c r="J36" s="8">
        <f t="shared" si="1"/>
        <v>10.5</v>
      </c>
      <c r="K36" s="9">
        <f t="shared" si="2"/>
        <v>0.21</v>
      </c>
      <c r="L36" s="9">
        <f t="shared" si="3"/>
        <v>10.71</v>
      </c>
      <c r="M36" s="12">
        <f t="shared" si="4"/>
        <v>1.1551155115511571</v>
      </c>
      <c r="N36" s="12">
        <f t="shared" si="9"/>
        <v>51.485148514851602</v>
      </c>
      <c r="O36" s="6" t="str">
        <f t="shared" si="5"/>
        <v>B;33-66%</v>
      </c>
      <c r="P36" s="12">
        <f t="shared" si="6"/>
        <v>3.5</v>
      </c>
      <c r="Q36" s="9">
        <f t="shared" si="7"/>
        <v>7.0000000000000007E-2</v>
      </c>
      <c r="R36" s="9">
        <f t="shared" si="8"/>
        <v>3.57</v>
      </c>
    </row>
    <row r="37" spans="1:18">
      <c r="A37" s="5" t="s">
        <v>72</v>
      </c>
      <c r="B37" s="3">
        <v>72</v>
      </c>
      <c r="C37" s="3">
        <v>8</v>
      </c>
      <c r="D37" s="3">
        <v>5</v>
      </c>
      <c r="E37" s="3">
        <v>106</v>
      </c>
      <c r="F37" s="3">
        <v>25</v>
      </c>
      <c r="G37" s="3">
        <v>1063.1454131071309</v>
      </c>
      <c r="H37" s="3">
        <v>253</v>
      </c>
      <c r="I37" s="1">
        <f t="shared" si="10"/>
        <v>7</v>
      </c>
      <c r="J37" s="8">
        <f t="shared" si="1"/>
        <v>10.5</v>
      </c>
      <c r="K37" s="9">
        <f t="shared" si="2"/>
        <v>0.21</v>
      </c>
      <c r="L37" s="9">
        <f t="shared" si="3"/>
        <v>10.71</v>
      </c>
      <c r="M37" s="12">
        <f t="shared" si="4"/>
        <v>1.1551155115511571</v>
      </c>
      <c r="N37" s="12">
        <f t="shared" si="9"/>
        <v>52.640264026402761</v>
      </c>
      <c r="O37" s="6" t="str">
        <f t="shared" si="5"/>
        <v>B;33-66%</v>
      </c>
      <c r="P37" s="12">
        <f t="shared" si="6"/>
        <v>3.5</v>
      </c>
      <c r="Q37" s="9">
        <f t="shared" si="7"/>
        <v>7.0000000000000007E-2</v>
      </c>
      <c r="R37" s="9">
        <f t="shared" si="8"/>
        <v>3.57</v>
      </c>
    </row>
    <row r="38" spans="1:18">
      <c r="A38" s="5" t="s">
        <v>78</v>
      </c>
      <c r="B38" s="3">
        <v>82</v>
      </c>
      <c r="C38" s="3">
        <v>12</v>
      </c>
      <c r="D38" s="3">
        <v>5</v>
      </c>
      <c r="E38" s="3">
        <v>77</v>
      </c>
      <c r="F38" s="3">
        <v>35</v>
      </c>
      <c r="G38" s="3">
        <v>775.70560811960547</v>
      </c>
      <c r="H38" s="3">
        <v>354</v>
      </c>
      <c r="I38" s="1">
        <f t="shared" si="10"/>
        <v>7</v>
      </c>
      <c r="J38" s="8">
        <f t="shared" si="1"/>
        <v>10.5</v>
      </c>
      <c r="K38" s="9">
        <f t="shared" si="2"/>
        <v>0.21</v>
      </c>
      <c r="L38" s="9">
        <f t="shared" si="3"/>
        <v>10.71</v>
      </c>
      <c r="M38" s="12">
        <f t="shared" si="4"/>
        <v>1.1551155115511571</v>
      </c>
      <c r="N38" s="12">
        <f t="shared" si="9"/>
        <v>53.79537953795392</v>
      </c>
      <c r="O38" s="6" t="str">
        <f t="shared" si="5"/>
        <v>B;33-66%</v>
      </c>
      <c r="P38" s="12">
        <f t="shared" si="6"/>
        <v>3.5</v>
      </c>
      <c r="Q38" s="9">
        <f t="shared" si="7"/>
        <v>7.0000000000000007E-2</v>
      </c>
      <c r="R38" s="9">
        <f t="shared" si="8"/>
        <v>3.57</v>
      </c>
    </row>
    <row r="39" spans="1:18">
      <c r="A39" s="5" t="s">
        <v>69</v>
      </c>
      <c r="B39" s="3">
        <v>40</v>
      </c>
      <c r="C39" s="3">
        <v>12</v>
      </c>
      <c r="D39" s="3">
        <v>5</v>
      </c>
      <c r="E39" s="3">
        <v>124</v>
      </c>
      <c r="F39" s="3">
        <v>34</v>
      </c>
      <c r="G39" s="3">
        <v>1244.841200089928</v>
      </c>
      <c r="H39" s="3">
        <v>345</v>
      </c>
      <c r="I39" s="1">
        <f t="shared" si="10"/>
        <v>7</v>
      </c>
      <c r="J39" s="8">
        <f t="shared" si="1"/>
        <v>10.5</v>
      </c>
      <c r="K39" s="9">
        <f t="shared" si="2"/>
        <v>0.21</v>
      </c>
      <c r="L39" s="9">
        <f t="shared" si="3"/>
        <v>10.71</v>
      </c>
      <c r="M39" s="12">
        <f t="shared" si="4"/>
        <v>1.1551155115511571</v>
      </c>
      <c r="N39" s="12">
        <f t="shared" si="9"/>
        <v>54.950495049505079</v>
      </c>
      <c r="O39" s="6" t="str">
        <f t="shared" si="5"/>
        <v>B;33-66%</v>
      </c>
      <c r="P39" s="12">
        <f t="shared" si="6"/>
        <v>3.5</v>
      </c>
      <c r="Q39" s="9">
        <f t="shared" si="7"/>
        <v>7.0000000000000007E-2</v>
      </c>
      <c r="R39" s="9">
        <f t="shared" si="8"/>
        <v>3.57</v>
      </c>
    </row>
    <row r="40" spans="1:18">
      <c r="A40" s="5" t="s">
        <v>43</v>
      </c>
      <c r="B40" s="3">
        <v>75</v>
      </c>
      <c r="C40" s="3">
        <v>12</v>
      </c>
      <c r="D40" s="3">
        <v>5</v>
      </c>
      <c r="E40" s="3">
        <v>77</v>
      </c>
      <c r="F40" s="3">
        <v>39</v>
      </c>
      <c r="G40" s="3">
        <v>770.36004716421837</v>
      </c>
      <c r="H40" s="3">
        <v>391</v>
      </c>
      <c r="I40" s="1">
        <f t="shared" si="10"/>
        <v>7</v>
      </c>
      <c r="J40" s="8">
        <f t="shared" si="1"/>
        <v>10.5</v>
      </c>
      <c r="K40" s="9">
        <f t="shared" si="2"/>
        <v>0.21</v>
      </c>
      <c r="L40" s="9">
        <f t="shared" si="3"/>
        <v>10.71</v>
      </c>
      <c r="M40" s="12">
        <f t="shared" si="4"/>
        <v>1.1551155115511571</v>
      </c>
      <c r="N40" s="12">
        <f t="shared" si="9"/>
        <v>56.105610561056238</v>
      </c>
      <c r="O40" s="6" t="str">
        <f t="shared" si="5"/>
        <v>B;33-66%</v>
      </c>
      <c r="P40" s="12">
        <f t="shared" si="6"/>
        <v>3.5</v>
      </c>
      <c r="Q40" s="9">
        <f t="shared" si="7"/>
        <v>7.0000000000000007E-2</v>
      </c>
      <c r="R40" s="9">
        <f t="shared" si="8"/>
        <v>3.57</v>
      </c>
    </row>
    <row r="41" spans="1:18">
      <c r="A41" s="5" t="s">
        <v>0</v>
      </c>
      <c r="B41" s="3">
        <v>38</v>
      </c>
      <c r="C41" s="3">
        <v>12</v>
      </c>
      <c r="D41" s="3">
        <v>5</v>
      </c>
      <c r="E41" s="3">
        <v>132</v>
      </c>
      <c r="F41" s="3">
        <v>38</v>
      </c>
      <c r="G41" s="3">
        <v>1327.5295144850784</v>
      </c>
      <c r="H41" s="3">
        <v>381</v>
      </c>
      <c r="I41" s="1">
        <f t="shared" si="10"/>
        <v>7</v>
      </c>
      <c r="J41" s="8">
        <f t="shared" si="1"/>
        <v>10.5</v>
      </c>
      <c r="K41" s="9">
        <f t="shared" si="2"/>
        <v>0.21</v>
      </c>
      <c r="L41" s="9">
        <f t="shared" si="3"/>
        <v>10.71</v>
      </c>
      <c r="M41" s="12">
        <f t="shared" si="4"/>
        <v>1.1551155115511571</v>
      </c>
      <c r="N41" s="12">
        <f t="shared" si="9"/>
        <v>57.260726072607397</v>
      </c>
      <c r="O41" s="6" t="str">
        <f t="shared" si="5"/>
        <v>B;33-66%</v>
      </c>
      <c r="P41" s="12">
        <f t="shared" si="6"/>
        <v>3.5</v>
      </c>
      <c r="Q41" s="9">
        <f t="shared" si="7"/>
        <v>7.0000000000000007E-2</v>
      </c>
      <c r="R41" s="9">
        <f t="shared" si="8"/>
        <v>3.57</v>
      </c>
    </row>
    <row r="42" spans="1:18">
      <c r="A42" s="5" t="s">
        <v>83</v>
      </c>
      <c r="B42" s="3">
        <v>50</v>
      </c>
      <c r="C42" s="3">
        <v>12</v>
      </c>
      <c r="D42" s="3">
        <v>5</v>
      </c>
      <c r="E42" s="3">
        <v>91</v>
      </c>
      <c r="F42" s="3">
        <v>28</v>
      </c>
      <c r="G42" s="3">
        <v>918.61199383761777</v>
      </c>
      <c r="H42" s="3">
        <v>290</v>
      </c>
      <c r="I42" s="1">
        <f t="shared" si="10"/>
        <v>6</v>
      </c>
      <c r="J42" s="8">
        <f t="shared" si="1"/>
        <v>9</v>
      </c>
      <c r="K42" s="9">
        <f t="shared" si="2"/>
        <v>0.18</v>
      </c>
      <c r="L42" s="9">
        <f t="shared" si="3"/>
        <v>9.18</v>
      </c>
      <c r="M42" s="12">
        <f t="shared" si="4"/>
        <v>0.99009900990099164</v>
      </c>
      <c r="N42" s="12">
        <f t="shared" si="9"/>
        <v>58.250825082508392</v>
      </c>
      <c r="O42" s="6" t="str">
        <f t="shared" si="5"/>
        <v>B;33-66%</v>
      </c>
      <c r="P42" s="12">
        <f t="shared" si="6"/>
        <v>3</v>
      </c>
      <c r="Q42" s="9">
        <f t="shared" si="7"/>
        <v>0.06</v>
      </c>
      <c r="R42" s="9">
        <f t="shared" si="8"/>
        <v>3.06</v>
      </c>
    </row>
    <row r="43" spans="1:18">
      <c r="A43" s="5" t="s">
        <v>20</v>
      </c>
      <c r="B43" s="3">
        <v>85</v>
      </c>
      <c r="C43" s="3">
        <v>12</v>
      </c>
      <c r="D43" s="3">
        <v>5</v>
      </c>
      <c r="E43" s="3">
        <v>128</v>
      </c>
      <c r="F43" s="3">
        <v>32</v>
      </c>
      <c r="G43" s="3">
        <v>1281.4421754747</v>
      </c>
      <c r="H43" s="3">
        <v>329</v>
      </c>
      <c r="I43" s="1">
        <f t="shared" si="10"/>
        <v>6</v>
      </c>
      <c r="J43" s="8">
        <f t="shared" si="1"/>
        <v>9</v>
      </c>
      <c r="K43" s="9">
        <f t="shared" si="2"/>
        <v>0.18</v>
      </c>
      <c r="L43" s="9">
        <f t="shared" si="3"/>
        <v>9.18</v>
      </c>
      <c r="M43" s="12">
        <f t="shared" si="4"/>
        <v>0.99009900990099164</v>
      </c>
      <c r="N43" s="12">
        <f t="shared" si="9"/>
        <v>59.240924092409387</v>
      </c>
      <c r="O43" s="6" t="str">
        <f t="shared" si="5"/>
        <v>B;33-66%</v>
      </c>
      <c r="P43" s="12">
        <f t="shared" si="6"/>
        <v>3</v>
      </c>
      <c r="Q43" s="9">
        <f t="shared" si="7"/>
        <v>0.06</v>
      </c>
      <c r="R43" s="9">
        <f t="shared" si="8"/>
        <v>3.06</v>
      </c>
    </row>
    <row r="44" spans="1:18">
      <c r="A44" s="5" t="s">
        <v>76</v>
      </c>
      <c r="B44" s="3">
        <v>35</v>
      </c>
      <c r="C44" s="3">
        <v>10</v>
      </c>
      <c r="D44" s="3">
        <v>5</v>
      </c>
      <c r="E44" s="3">
        <v>117</v>
      </c>
      <c r="F44" s="3">
        <v>26</v>
      </c>
      <c r="G44" s="3">
        <v>1175.9587999764142</v>
      </c>
      <c r="H44" s="3">
        <v>263</v>
      </c>
      <c r="I44" s="1">
        <f t="shared" si="10"/>
        <v>6</v>
      </c>
      <c r="J44" s="8">
        <f t="shared" si="1"/>
        <v>9</v>
      </c>
      <c r="K44" s="9">
        <f t="shared" si="2"/>
        <v>0.18</v>
      </c>
      <c r="L44" s="9">
        <f t="shared" si="3"/>
        <v>9.18</v>
      </c>
      <c r="M44" s="12">
        <f t="shared" si="4"/>
        <v>0.99009900990099164</v>
      </c>
      <c r="N44" s="12">
        <f t="shared" si="9"/>
        <v>60.231023102310381</v>
      </c>
      <c r="O44" s="6" t="str">
        <f t="shared" si="5"/>
        <v>B;33-66%</v>
      </c>
      <c r="P44" s="12">
        <f t="shared" si="6"/>
        <v>3</v>
      </c>
      <c r="Q44" s="9">
        <f t="shared" si="7"/>
        <v>0.06</v>
      </c>
      <c r="R44" s="9">
        <f t="shared" si="8"/>
        <v>3.06</v>
      </c>
    </row>
    <row r="45" spans="1:18">
      <c r="A45" s="5" t="s">
        <v>14</v>
      </c>
      <c r="B45" s="3">
        <v>54</v>
      </c>
      <c r="C45" s="3">
        <v>12</v>
      </c>
      <c r="D45" s="3">
        <v>4</v>
      </c>
      <c r="E45" s="3">
        <v>85</v>
      </c>
      <c r="F45" s="3">
        <v>23</v>
      </c>
      <c r="G45" s="3">
        <v>856.67036050523188</v>
      </c>
      <c r="H45" s="3">
        <v>232</v>
      </c>
      <c r="I45" s="1">
        <f t="shared" si="10"/>
        <v>6</v>
      </c>
      <c r="J45" s="8">
        <f t="shared" si="1"/>
        <v>9</v>
      </c>
      <c r="K45" s="9">
        <f t="shared" si="2"/>
        <v>0.18</v>
      </c>
      <c r="L45" s="9">
        <f t="shared" si="3"/>
        <v>9.18</v>
      </c>
      <c r="M45" s="12">
        <f t="shared" si="4"/>
        <v>0.99009900990099164</v>
      </c>
      <c r="N45" s="12">
        <f t="shared" si="9"/>
        <v>61.221122112211376</v>
      </c>
      <c r="O45" s="6" t="str">
        <f t="shared" si="5"/>
        <v>B;33-66%</v>
      </c>
      <c r="P45" s="12">
        <f t="shared" si="6"/>
        <v>3</v>
      </c>
      <c r="Q45" s="9">
        <f t="shared" si="7"/>
        <v>0.06</v>
      </c>
      <c r="R45" s="9">
        <f t="shared" si="8"/>
        <v>3.06</v>
      </c>
    </row>
    <row r="46" spans="1:18">
      <c r="A46" s="5" t="s">
        <v>61</v>
      </c>
      <c r="B46" s="3">
        <v>80</v>
      </c>
      <c r="C46" s="3">
        <v>12</v>
      </c>
      <c r="D46" s="3">
        <v>4</v>
      </c>
      <c r="E46" s="3">
        <v>87</v>
      </c>
      <c r="F46" s="3">
        <v>23</v>
      </c>
      <c r="G46" s="3">
        <v>874.79036587528594</v>
      </c>
      <c r="H46" s="3">
        <v>235</v>
      </c>
      <c r="I46" s="1">
        <f t="shared" si="10"/>
        <v>6</v>
      </c>
      <c r="J46" s="8">
        <f t="shared" si="1"/>
        <v>9</v>
      </c>
      <c r="K46" s="9">
        <f t="shared" si="2"/>
        <v>0.18</v>
      </c>
      <c r="L46" s="9">
        <f t="shared" si="3"/>
        <v>9.18</v>
      </c>
      <c r="M46" s="12">
        <f t="shared" si="4"/>
        <v>0.99009900990099164</v>
      </c>
      <c r="N46" s="12">
        <f t="shared" si="9"/>
        <v>62.21122112211237</v>
      </c>
      <c r="O46" s="6" t="str">
        <f t="shared" si="5"/>
        <v>B;33-66%</v>
      </c>
      <c r="P46" s="12">
        <f t="shared" si="6"/>
        <v>3</v>
      </c>
      <c r="Q46" s="9">
        <f t="shared" si="7"/>
        <v>0.06</v>
      </c>
      <c r="R46" s="9">
        <f t="shared" si="8"/>
        <v>3.06</v>
      </c>
    </row>
    <row r="47" spans="1:18">
      <c r="A47" s="5" t="s">
        <v>7</v>
      </c>
      <c r="B47" s="3">
        <v>90</v>
      </c>
      <c r="C47" s="3">
        <v>12</v>
      </c>
      <c r="D47" s="3">
        <v>6</v>
      </c>
      <c r="E47" s="3">
        <v>102</v>
      </c>
      <c r="F47" s="3">
        <v>35</v>
      </c>
      <c r="G47" s="3">
        <v>1020.3492724174649</v>
      </c>
      <c r="H47" s="3">
        <v>359</v>
      </c>
      <c r="I47" s="1">
        <f t="shared" si="10"/>
        <v>6</v>
      </c>
      <c r="J47" s="8">
        <f t="shared" si="1"/>
        <v>9</v>
      </c>
      <c r="K47" s="9">
        <f t="shared" si="2"/>
        <v>0.18</v>
      </c>
      <c r="L47" s="9">
        <f t="shared" si="3"/>
        <v>9.18</v>
      </c>
      <c r="M47" s="12">
        <f t="shared" si="4"/>
        <v>0.99009900990099164</v>
      </c>
      <c r="N47" s="12">
        <f t="shared" si="9"/>
        <v>63.201320132013365</v>
      </c>
      <c r="O47" s="6" t="str">
        <f t="shared" si="5"/>
        <v>B;33-66%</v>
      </c>
      <c r="P47" s="12">
        <f t="shared" si="6"/>
        <v>3</v>
      </c>
      <c r="Q47" s="9">
        <f t="shared" si="7"/>
        <v>0.06</v>
      </c>
      <c r="R47" s="9">
        <f t="shared" si="8"/>
        <v>3.06</v>
      </c>
    </row>
    <row r="48" spans="1:18">
      <c r="A48" s="5" t="s">
        <v>10</v>
      </c>
      <c r="B48" s="3">
        <v>50</v>
      </c>
      <c r="C48" s="3">
        <v>12</v>
      </c>
      <c r="D48" s="3">
        <v>6</v>
      </c>
      <c r="E48" s="3">
        <v>78</v>
      </c>
      <c r="F48" s="3">
        <v>34</v>
      </c>
      <c r="G48" s="3">
        <v>785.15156285831574</v>
      </c>
      <c r="H48" s="3">
        <v>350</v>
      </c>
      <c r="I48" s="1">
        <f t="shared" si="10"/>
        <v>6</v>
      </c>
      <c r="J48" s="8">
        <f t="shared" si="1"/>
        <v>9</v>
      </c>
      <c r="K48" s="9">
        <f t="shared" si="2"/>
        <v>0.18</v>
      </c>
      <c r="L48" s="9">
        <f t="shared" si="3"/>
        <v>9.18</v>
      </c>
      <c r="M48" s="12">
        <f t="shared" si="4"/>
        <v>0.99009900990099164</v>
      </c>
      <c r="N48" s="12">
        <f t="shared" si="9"/>
        <v>64.191419141914352</v>
      </c>
      <c r="O48" s="6" t="str">
        <f t="shared" si="5"/>
        <v>B;33-66%</v>
      </c>
      <c r="P48" s="12">
        <f t="shared" si="6"/>
        <v>3</v>
      </c>
      <c r="Q48" s="9">
        <f t="shared" si="7"/>
        <v>0.06</v>
      </c>
      <c r="R48" s="9">
        <f t="shared" si="8"/>
        <v>3.06</v>
      </c>
    </row>
    <row r="49" spans="1:18">
      <c r="A49" s="5" t="s">
        <v>12</v>
      </c>
      <c r="B49" s="3">
        <v>55</v>
      </c>
      <c r="C49" s="3">
        <v>10</v>
      </c>
      <c r="D49" s="3">
        <v>6</v>
      </c>
      <c r="E49" s="3">
        <v>90</v>
      </c>
      <c r="F49" s="3">
        <v>32</v>
      </c>
      <c r="G49" s="3">
        <v>902.91811894073226</v>
      </c>
      <c r="H49" s="3">
        <v>323</v>
      </c>
      <c r="I49" s="1">
        <f t="shared" si="10"/>
        <v>6</v>
      </c>
      <c r="J49" s="8">
        <f t="shared" si="1"/>
        <v>9</v>
      </c>
      <c r="K49" s="9">
        <f t="shared" si="2"/>
        <v>0.18</v>
      </c>
      <c r="L49" s="9">
        <f t="shared" si="3"/>
        <v>9.18</v>
      </c>
      <c r="M49" s="12">
        <f t="shared" si="4"/>
        <v>0.99009900990099164</v>
      </c>
      <c r="N49" s="12">
        <f t="shared" si="9"/>
        <v>65.181518151815339</v>
      </c>
      <c r="O49" s="6" t="str">
        <f t="shared" si="5"/>
        <v>B;33-66%</v>
      </c>
      <c r="P49" s="12">
        <f t="shared" si="6"/>
        <v>3</v>
      </c>
      <c r="Q49" s="9">
        <f t="shared" si="7"/>
        <v>0.06</v>
      </c>
      <c r="R49" s="9">
        <f t="shared" si="8"/>
        <v>3.06</v>
      </c>
    </row>
    <row r="50" spans="1:18">
      <c r="A50" s="5" t="s">
        <v>17</v>
      </c>
      <c r="B50" s="3">
        <v>35</v>
      </c>
      <c r="C50" s="3">
        <v>10</v>
      </c>
      <c r="D50" s="3">
        <v>6</v>
      </c>
      <c r="E50" s="3">
        <v>114</v>
      </c>
      <c r="F50" s="3">
        <v>26</v>
      </c>
      <c r="G50" s="3">
        <v>1146.0246825551972</v>
      </c>
      <c r="H50" s="3">
        <v>268</v>
      </c>
      <c r="I50" s="1">
        <f t="shared" si="10"/>
        <v>6</v>
      </c>
      <c r="J50" s="8">
        <f t="shared" si="1"/>
        <v>9</v>
      </c>
      <c r="K50" s="9">
        <f t="shared" si="2"/>
        <v>0.18</v>
      </c>
      <c r="L50" s="9">
        <f t="shared" si="3"/>
        <v>9.18</v>
      </c>
      <c r="M50" s="12">
        <f t="shared" si="4"/>
        <v>0.99009900990099164</v>
      </c>
      <c r="N50" s="12">
        <f t="shared" si="9"/>
        <v>66.171617161716327</v>
      </c>
      <c r="O50" s="6" t="str">
        <f t="shared" si="5"/>
        <v>B;33-66%</v>
      </c>
      <c r="P50" s="12">
        <f t="shared" si="6"/>
        <v>3</v>
      </c>
      <c r="Q50" s="9">
        <f t="shared" si="7"/>
        <v>0.06</v>
      </c>
      <c r="R50" s="9">
        <f t="shared" si="8"/>
        <v>3.06</v>
      </c>
    </row>
    <row r="51" spans="1:18">
      <c r="A51" s="5" t="s">
        <v>19</v>
      </c>
      <c r="B51" s="3">
        <v>45</v>
      </c>
      <c r="C51" s="3">
        <v>8</v>
      </c>
      <c r="D51" s="3">
        <v>6</v>
      </c>
      <c r="E51" s="3">
        <v>129</v>
      </c>
      <c r="F51" s="3">
        <v>24</v>
      </c>
      <c r="G51" s="3">
        <v>1293.8272432879187</v>
      </c>
      <c r="H51" s="3">
        <v>243</v>
      </c>
      <c r="I51" s="1">
        <f t="shared" si="10"/>
        <v>6</v>
      </c>
      <c r="J51" s="8">
        <f t="shared" si="1"/>
        <v>9</v>
      </c>
      <c r="K51" s="9">
        <f t="shared" si="2"/>
        <v>0.18</v>
      </c>
      <c r="L51" s="9">
        <f t="shared" si="3"/>
        <v>9.18</v>
      </c>
      <c r="M51" s="12">
        <f t="shared" si="4"/>
        <v>0.99009900990099164</v>
      </c>
      <c r="N51" s="12">
        <f t="shared" si="9"/>
        <v>67.161716171617314</v>
      </c>
      <c r="O51" s="6" t="str">
        <f t="shared" si="5"/>
        <v>C;-100%</v>
      </c>
      <c r="P51" s="12">
        <f t="shared" si="6"/>
        <v>6</v>
      </c>
      <c r="Q51" s="9">
        <f t="shared" si="7"/>
        <v>0.12</v>
      </c>
      <c r="R51" s="9">
        <f t="shared" si="8"/>
        <v>6.12</v>
      </c>
    </row>
    <row r="52" spans="1:18">
      <c r="A52" s="5" t="s">
        <v>21</v>
      </c>
      <c r="B52" s="3">
        <v>50</v>
      </c>
      <c r="C52" s="3">
        <v>12</v>
      </c>
      <c r="D52" s="3">
        <v>6</v>
      </c>
      <c r="E52" s="3">
        <v>97</v>
      </c>
      <c r="F52" s="3">
        <v>36</v>
      </c>
      <c r="G52" s="3">
        <v>970.01557609922463</v>
      </c>
      <c r="H52" s="3">
        <v>363</v>
      </c>
      <c r="I52" s="1">
        <f t="shared" si="10"/>
        <v>6</v>
      </c>
      <c r="J52" s="8">
        <f t="shared" si="1"/>
        <v>9</v>
      </c>
      <c r="K52" s="9">
        <f t="shared" si="2"/>
        <v>0.18</v>
      </c>
      <c r="L52" s="9">
        <f t="shared" si="3"/>
        <v>9.18</v>
      </c>
      <c r="M52" s="12">
        <f t="shared" si="4"/>
        <v>0.99009900990099164</v>
      </c>
      <c r="N52" s="12">
        <f t="shared" si="9"/>
        <v>68.151815181518302</v>
      </c>
      <c r="O52" s="6" t="str">
        <f t="shared" si="5"/>
        <v>C;-100%</v>
      </c>
      <c r="P52" s="12">
        <f t="shared" si="6"/>
        <v>6</v>
      </c>
      <c r="Q52" s="9">
        <f t="shared" si="7"/>
        <v>0.12</v>
      </c>
      <c r="R52" s="9">
        <f t="shared" si="8"/>
        <v>6.12</v>
      </c>
    </row>
    <row r="53" spans="1:18">
      <c r="A53" s="5" t="s">
        <v>38</v>
      </c>
      <c r="B53" s="3">
        <v>82</v>
      </c>
      <c r="C53" s="3">
        <v>12</v>
      </c>
      <c r="D53" s="3">
        <v>6</v>
      </c>
      <c r="E53" s="3">
        <v>100</v>
      </c>
      <c r="F53" s="3">
        <v>39</v>
      </c>
      <c r="G53" s="3">
        <v>1006.2011901531376</v>
      </c>
      <c r="H53" s="3">
        <v>399</v>
      </c>
      <c r="I53" s="1">
        <f t="shared" si="10"/>
        <v>6</v>
      </c>
      <c r="J53" s="8">
        <f t="shared" si="1"/>
        <v>9</v>
      </c>
      <c r="K53" s="9">
        <f t="shared" si="2"/>
        <v>0.18</v>
      </c>
      <c r="L53" s="9">
        <f t="shared" si="3"/>
        <v>9.18</v>
      </c>
      <c r="M53" s="12">
        <f t="shared" si="4"/>
        <v>0.99009900990099164</v>
      </c>
      <c r="N53" s="12">
        <f t="shared" si="9"/>
        <v>69.141914191419289</v>
      </c>
      <c r="O53" s="6" t="str">
        <f t="shared" si="5"/>
        <v>C;-100%</v>
      </c>
      <c r="P53" s="12">
        <f t="shared" si="6"/>
        <v>6</v>
      </c>
      <c r="Q53" s="9">
        <f t="shared" si="7"/>
        <v>0.12</v>
      </c>
      <c r="R53" s="9">
        <f t="shared" si="8"/>
        <v>6.12</v>
      </c>
    </row>
    <row r="54" spans="1:18">
      <c r="A54" s="5" t="s">
        <v>57</v>
      </c>
      <c r="B54" s="3">
        <v>55</v>
      </c>
      <c r="C54" s="3">
        <v>8</v>
      </c>
      <c r="D54" s="3">
        <v>6</v>
      </c>
      <c r="E54" s="3">
        <v>131</v>
      </c>
      <c r="F54" s="3">
        <v>25</v>
      </c>
      <c r="G54" s="3">
        <v>1317.2710805425202</v>
      </c>
      <c r="H54" s="3">
        <v>251</v>
      </c>
      <c r="I54" s="1">
        <f t="shared" si="10"/>
        <v>6</v>
      </c>
      <c r="J54" s="8">
        <f t="shared" si="1"/>
        <v>9</v>
      </c>
      <c r="K54" s="9">
        <f t="shared" si="2"/>
        <v>0.18</v>
      </c>
      <c r="L54" s="9">
        <f t="shared" si="3"/>
        <v>9.18</v>
      </c>
      <c r="M54" s="12">
        <f t="shared" si="4"/>
        <v>0.99009900990099164</v>
      </c>
      <c r="N54" s="12">
        <f t="shared" si="9"/>
        <v>70.132013201320277</v>
      </c>
      <c r="O54" s="6" t="str">
        <f t="shared" si="5"/>
        <v>C;-100%</v>
      </c>
      <c r="P54" s="12">
        <f t="shared" si="6"/>
        <v>6</v>
      </c>
      <c r="Q54" s="9">
        <f t="shared" si="7"/>
        <v>0.12</v>
      </c>
      <c r="R54" s="9">
        <f t="shared" si="8"/>
        <v>6.12</v>
      </c>
    </row>
    <row r="55" spans="1:18">
      <c r="A55" s="5" t="s">
        <v>63</v>
      </c>
      <c r="B55" s="3">
        <v>45</v>
      </c>
      <c r="C55" s="3">
        <v>12</v>
      </c>
      <c r="D55" s="3">
        <v>6</v>
      </c>
      <c r="E55" s="3">
        <v>139</v>
      </c>
      <c r="F55" s="3">
        <v>33</v>
      </c>
      <c r="G55" s="3">
        <v>1390.9536778340926</v>
      </c>
      <c r="H55" s="3">
        <v>333</v>
      </c>
      <c r="I55" s="1">
        <f t="shared" si="10"/>
        <v>6</v>
      </c>
      <c r="J55" s="8">
        <f t="shared" si="1"/>
        <v>9</v>
      </c>
      <c r="K55" s="9">
        <f t="shared" si="2"/>
        <v>0.18</v>
      </c>
      <c r="L55" s="9">
        <f t="shared" si="3"/>
        <v>9.18</v>
      </c>
      <c r="M55" s="12">
        <f t="shared" si="4"/>
        <v>0.99009900990099164</v>
      </c>
      <c r="N55" s="12">
        <f t="shared" si="9"/>
        <v>71.122112211221264</v>
      </c>
      <c r="O55" s="6" t="str">
        <f t="shared" si="5"/>
        <v>C;-100%</v>
      </c>
      <c r="P55" s="12">
        <f t="shared" si="6"/>
        <v>6</v>
      </c>
      <c r="Q55" s="9">
        <f t="shared" si="7"/>
        <v>0.12</v>
      </c>
      <c r="R55" s="9">
        <f t="shared" si="8"/>
        <v>6.12</v>
      </c>
    </row>
    <row r="56" spans="1:18">
      <c r="A56" s="5" t="s">
        <v>74</v>
      </c>
      <c r="B56" s="3">
        <v>50</v>
      </c>
      <c r="C56" s="3">
        <v>12</v>
      </c>
      <c r="D56" s="3">
        <v>6</v>
      </c>
      <c r="E56" s="3">
        <v>133</v>
      </c>
      <c r="F56" s="3">
        <v>38</v>
      </c>
      <c r="G56" s="3">
        <v>1330.0341823395393</v>
      </c>
      <c r="H56" s="3">
        <v>383</v>
      </c>
      <c r="I56" s="1">
        <f t="shared" si="10"/>
        <v>6</v>
      </c>
      <c r="J56" s="8">
        <f t="shared" si="1"/>
        <v>9</v>
      </c>
      <c r="K56" s="9">
        <f t="shared" si="2"/>
        <v>0.18</v>
      </c>
      <c r="L56" s="9">
        <f t="shared" si="3"/>
        <v>9.18</v>
      </c>
      <c r="M56" s="12">
        <f t="shared" si="4"/>
        <v>0.99009900990099164</v>
      </c>
      <c r="N56" s="12">
        <f t="shared" si="9"/>
        <v>72.112211221122251</v>
      </c>
      <c r="O56" s="6" t="str">
        <f t="shared" si="5"/>
        <v>C;-100%</v>
      </c>
      <c r="P56" s="12">
        <f t="shared" si="6"/>
        <v>6</v>
      </c>
      <c r="Q56" s="9">
        <f t="shared" si="7"/>
        <v>0.12</v>
      </c>
      <c r="R56" s="9">
        <f t="shared" si="8"/>
        <v>6.12</v>
      </c>
    </row>
    <row r="57" spans="1:18">
      <c r="A57" s="5" t="s">
        <v>81</v>
      </c>
      <c r="B57" s="3">
        <v>20</v>
      </c>
      <c r="C57" s="3">
        <v>12</v>
      </c>
      <c r="D57" s="3">
        <v>6</v>
      </c>
      <c r="E57" s="3">
        <v>132</v>
      </c>
      <c r="F57" s="3">
        <v>32</v>
      </c>
      <c r="G57" s="3">
        <v>1321.5448084201016</v>
      </c>
      <c r="H57" s="3">
        <v>329</v>
      </c>
      <c r="I57" s="1">
        <f t="shared" si="10"/>
        <v>6</v>
      </c>
      <c r="J57" s="8">
        <f t="shared" si="1"/>
        <v>9</v>
      </c>
      <c r="K57" s="9">
        <f t="shared" si="2"/>
        <v>0.18</v>
      </c>
      <c r="L57" s="9">
        <f t="shared" si="3"/>
        <v>9.18</v>
      </c>
      <c r="M57" s="12">
        <f t="shared" si="4"/>
        <v>0.99009900990099164</v>
      </c>
      <c r="N57" s="12">
        <f t="shared" si="9"/>
        <v>73.102310231023239</v>
      </c>
      <c r="O57" s="6" t="str">
        <f t="shared" si="5"/>
        <v>C;-100%</v>
      </c>
      <c r="P57" s="12">
        <f t="shared" si="6"/>
        <v>6</v>
      </c>
      <c r="Q57" s="9">
        <f t="shared" si="7"/>
        <v>0.12</v>
      </c>
      <c r="R57" s="9">
        <f t="shared" si="8"/>
        <v>6.12</v>
      </c>
    </row>
    <row r="58" spans="1:18">
      <c r="A58" s="5" t="s">
        <v>32</v>
      </c>
      <c r="B58" s="3">
        <v>40</v>
      </c>
      <c r="C58" s="3">
        <v>12</v>
      </c>
      <c r="D58" s="3">
        <v>6</v>
      </c>
      <c r="E58" s="3">
        <v>116</v>
      </c>
      <c r="F58" s="3">
        <v>34</v>
      </c>
      <c r="G58" s="3">
        <v>1166.2033999824475</v>
      </c>
      <c r="H58" s="3">
        <v>345</v>
      </c>
      <c r="I58" s="1">
        <f t="shared" si="10"/>
        <v>6</v>
      </c>
      <c r="J58" s="8">
        <f t="shared" si="1"/>
        <v>9</v>
      </c>
      <c r="K58" s="9">
        <f t="shared" si="2"/>
        <v>0.18</v>
      </c>
      <c r="L58" s="9">
        <f t="shared" si="3"/>
        <v>9.18</v>
      </c>
      <c r="M58" s="12">
        <f t="shared" si="4"/>
        <v>0.99009900990099164</v>
      </c>
      <c r="N58" s="12">
        <f t="shared" si="9"/>
        <v>74.092409240924226</v>
      </c>
      <c r="O58" s="6" t="str">
        <f t="shared" si="5"/>
        <v>C;-100%</v>
      </c>
      <c r="P58" s="12">
        <f t="shared" si="6"/>
        <v>6</v>
      </c>
      <c r="Q58" s="9">
        <f t="shared" si="7"/>
        <v>0.12</v>
      </c>
      <c r="R58" s="9">
        <f t="shared" si="8"/>
        <v>6.12</v>
      </c>
    </row>
    <row r="59" spans="1:18">
      <c r="A59" s="5" t="s">
        <v>66</v>
      </c>
      <c r="B59" s="3">
        <v>60</v>
      </c>
      <c r="C59" s="3">
        <v>10</v>
      </c>
      <c r="D59" s="3">
        <v>6</v>
      </c>
      <c r="E59" s="3">
        <v>121</v>
      </c>
      <c r="F59" s="3">
        <v>31</v>
      </c>
      <c r="G59" s="3">
        <v>1210.6386852232283</v>
      </c>
      <c r="H59" s="3">
        <v>311</v>
      </c>
      <c r="I59" s="1">
        <f t="shared" si="10"/>
        <v>6</v>
      </c>
      <c r="J59" s="8">
        <f t="shared" si="1"/>
        <v>9</v>
      </c>
      <c r="K59" s="9">
        <f t="shared" si="2"/>
        <v>0.18</v>
      </c>
      <c r="L59" s="9">
        <f t="shared" si="3"/>
        <v>9.18</v>
      </c>
      <c r="M59" s="12">
        <f t="shared" si="4"/>
        <v>0.99009900990099164</v>
      </c>
      <c r="N59" s="12">
        <f t="shared" si="9"/>
        <v>75.082508250825214</v>
      </c>
      <c r="O59" s="6" t="str">
        <f t="shared" si="5"/>
        <v>C;-100%</v>
      </c>
      <c r="P59" s="12">
        <f t="shared" si="6"/>
        <v>6</v>
      </c>
      <c r="Q59" s="9">
        <f t="shared" si="7"/>
        <v>0.12</v>
      </c>
      <c r="R59" s="9">
        <f t="shared" si="8"/>
        <v>6.12</v>
      </c>
    </row>
    <row r="60" spans="1:18">
      <c r="A60" s="5" t="s">
        <v>45</v>
      </c>
      <c r="B60" s="3">
        <v>25</v>
      </c>
      <c r="C60" s="3">
        <v>10</v>
      </c>
      <c r="D60" s="3">
        <v>5</v>
      </c>
      <c r="E60" s="3">
        <v>123</v>
      </c>
      <c r="F60" s="3">
        <v>24</v>
      </c>
      <c r="G60" s="3">
        <v>1238.749193701545</v>
      </c>
      <c r="H60" s="3">
        <v>241</v>
      </c>
      <c r="I60" s="1">
        <f t="shared" si="10"/>
        <v>6</v>
      </c>
      <c r="J60" s="8">
        <f t="shared" si="1"/>
        <v>9</v>
      </c>
      <c r="K60" s="9">
        <f t="shared" si="2"/>
        <v>0.18</v>
      </c>
      <c r="L60" s="9">
        <f t="shared" si="3"/>
        <v>9.18</v>
      </c>
      <c r="M60" s="12">
        <f t="shared" si="4"/>
        <v>0.99009900990099164</v>
      </c>
      <c r="N60" s="12">
        <f t="shared" si="9"/>
        <v>76.072607260726201</v>
      </c>
      <c r="O60" s="6" t="str">
        <f t="shared" si="5"/>
        <v>C;-100%</v>
      </c>
      <c r="P60" s="12">
        <f t="shared" si="6"/>
        <v>6</v>
      </c>
      <c r="Q60" s="9">
        <f t="shared" si="7"/>
        <v>0.12</v>
      </c>
      <c r="R60" s="9">
        <f t="shared" si="8"/>
        <v>6.12</v>
      </c>
    </row>
    <row r="61" spans="1:18">
      <c r="A61" s="5" t="s">
        <v>54</v>
      </c>
      <c r="B61" s="3">
        <v>46</v>
      </c>
      <c r="C61" s="3">
        <v>10</v>
      </c>
      <c r="D61" s="3">
        <v>5</v>
      </c>
      <c r="E61" s="3">
        <v>77</v>
      </c>
      <c r="F61" s="3">
        <v>26</v>
      </c>
      <c r="G61" s="3">
        <v>779.2090514410786</v>
      </c>
      <c r="H61" s="3">
        <v>269</v>
      </c>
      <c r="I61" s="1">
        <f t="shared" si="10"/>
        <v>6</v>
      </c>
      <c r="J61" s="8">
        <f t="shared" si="1"/>
        <v>9</v>
      </c>
      <c r="K61" s="9">
        <f t="shared" si="2"/>
        <v>0.18</v>
      </c>
      <c r="L61" s="9">
        <f t="shared" si="3"/>
        <v>9.18</v>
      </c>
      <c r="M61" s="12">
        <f t="shared" si="4"/>
        <v>0.99009900990099164</v>
      </c>
      <c r="N61" s="12">
        <f t="shared" si="9"/>
        <v>77.062706270627189</v>
      </c>
      <c r="O61" s="6" t="str">
        <f t="shared" si="5"/>
        <v>C;-100%</v>
      </c>
      <c r="P61" s="12">
        <f t="shared" si="6"/>
        <v>6</v>
      </c>
      <c r="Q61" s="9">
        <f t="shared" si="7"/>
        <v>0.12</v>
      </c>
      <c r="R61" s="9">
        <f t="shared" si="8"/>
        <v>6.12</v>
      </c>
    </row>
    <row r="62" spans="1:18">
      <c r="A62" s="5" t="s">
        <v>49</v>
      </c>
      <c r="B62" s="3">
        <v>90</v>
      </c>
      <c r="C62" s="3">
        <v>12</v>
      </c>
      <c r="D62" s="3">
        <v>5</v>
      </c>
      <c r="E62" s="3">
        <v>240</v>
      </c>
      <c r="F62" s="3">
        <v>26</v>
      </c>
      <c r="G62" s="3">
        <v>2400</v>
      </c>
      <c r="H62" s="3">
        <v>260</v>
      </c>
      <c r="I62" s="1">
        <f t="shared" si="10"/>
        <v>5</v>
      </c>
      <c r="J62" s="8">
        <f t="shared" si="1"/>
        <v>7.5</v>
      </c>
      <c r="K62" s="9">
        <f t="shared" si="2"/>
        <v>0.15</v>
      </c>
      <c r="L62" s="9">
        <f t="shared" si="3"/>
        <v>7.65</v>
      </c>
      <c r="M62" s="12">
        <f t="shared" si="4"/>
        <v>0.82508250825082652</v>
      </c>
      <c r="N62" s="12">
        <f t="shared" si="9"/>
        <v>77.887788778878019</v>
      </c>
      <c r="O62" s="6" t="str">
        <f t="shared" si="5"/>
        <v>C;-100%</v>
      </c>
      <c r="P62" s="12">
        <f t="shared" si="6"/>
        <v>5</v>
      </c>
      <c r="Q62" s="9">
        <f t="shared" si="7"/>
        <v>0.1</v>
      </c>
      <c r="R62" s="9">
        <f t="shared" si="8"/>
        <v>5.0999999999999996</v>
      </c>
    </row>
    <row r="63" spans="1:18">
      <c r="A63" s="5" t="s">
        <v>55</v>
      </c>
      <c r="B63" s="3">
        <v>60</v>
      </c>
      <c r="C63" s="3">
        <v>10</v>
      </c>
      <c r="D63" s="3">
        <v>5</v>
      </c>
      <c r="E63" s="3">
        <v>130</v>
      </c>
      <c r="F63" s="3">
        <v>20</v>
      </c>
      <c r="G63" s="3">
        <v>1300</v>
      </c>
      <c r="H63" s="3">
        <v>203</v>
      </c>
      <c r="I63" s="1">
        <f t="shared" si="10"/>
        <v>5</v>
      </c>
      <c r="J63" s="8">
        <f t="shared" si="1"/>
        <v>7.5</v>
      </c>
      <c r="K63" s="9">
        <f t="shared" si="2"/>
        <v>0.15</v>
      </c>
      <c r="L63" s="9">
        <f t="shared" si="3"/>
        <v>7.65</v>
      </c>
      <c r="M63" s="12">
        <f t="shared" si="4"/>
        <v>0.82508250825082652</v>
      </c>
      <c r="N63" s="12">
        <f t="shared" si="9"/>
        <v>78.712871287128849</v>
      </c>
      <c r="O63" s="6" t="str">
        <f t="shared" si="5"/>
        <v>C;-100%</v>
      </c>
      <c r="P63" s="12">
        <f t="shared" si="6"/>
        <v>5</v>
      </c>
      <c r="Q63" s="9">
        <f t="shared" si="7"/>
        <v>0.1</v>
      </c>
      <c r="R63" s="9">
        <f t="shared" si="8"/>
        <v>5.0999999999999996</v>
      </c>
    </row>
    <row r="64" spans="1:18">
      <c r="A64" s="5" t="s">
        <v>62</v>
      </c>
      <c r="B64" s="3">
        <v>75</v>
      </c>
      <c r="C64" s="3">
        <v>12</v>
      </c>
      <c r="D64" s="3">
        <v>5</v>
      </c>
      <c r="E64" s="3">
        <v>71</v>
      </c>
      <c r="F64" s="3">
        <v>27</v>
      </c>
      <c r="G64" s="3">
        <v>717</v>
      </c>
      <c r="H64" s="3">
        <v>280</v>
      </c>
      <c r="I64" s="1">
        <f t="shared" si="10"/>
        <v>5</v>
      </c>
      <c r="J64" s="8">
        <f t="shared" si="1"/>
        <v>7.5</v>
      </c>
      <c r="K64" s="9">
        <f t="shared" si="2"/>
        <v>0.15</v>
      </c>
      <c r="L64" s="9">
        <f t="shared" si="3"/>
        <v>7.65</v>
      </c>
      <c r="M64" s="12">
        <f t="shared" si="4"/>
        <v>0.82508250825082652</v>
      </c>
      <c r="N64" s="12">
        <f t="shared" si="9"/>
        <v>79.537953795379678</v>
      </c>
      <c r="O64" s="6" t="str">
        <f t="shared" si="5"/>
        <v>C;-100%</v>
      </c>
      <c r="P64" s="12">
        <f t="shared" si="6"/>
        <v>5</v>
      </c>
      <c r="Q64" s="9">
        <f t="shared" si="7"/>
        <v>0.1</v>
      </c>
      <c r="R64" s="9">
        <f t="shared" si="8"/>
        <v>5.0999999999999996</v>
      </c>
    </row>
    <row r="65" spans="1:18">
      <c r="A65" s="5" t="s">
        <v>28</v>
      </c>
      <c r="B65" s="3">
        <v>40</v>
      </c>
      <c r="C65" s="3">
        <v>12</v>
      </c>
      <c r="D65" s="3">
        <v>5</v>
      </c>
      <c r="E65" s="3">
        <v>79</v>
      </c>
      <c r="F65" s="3">
        <v>27</v>
      </c>
      <c r="G65" s="3">
        <v>797.79915067634954</v>
      </c>
      <c r="H65" s="3">
        <v>276</v>
      </c>
      <c r="I65" s="1">
        <f t="shared" si="10"/>
        <v>5</v>
      </c>
      <c r="J65" s="8">
        <f t="shared" si="1"/>
        <v>7.5</v>
      </c>
      <c r="K65" s="9">
        <f t="shared" si="2"/>
        <v>0.15</v>
      </c>
      <c r="L65" s="9">
        <f t="shared" si="3"/>
        <v>7.65</v>
      </c>
      <c r="M65" s="12">
        <f t="shared" si="4"/>
        <v>0.82508250825082652</v>
      </c>
      <c r="N65" s="12">
        <f t="shared" si="9"/>
        <v>80.363036303630508</v>
      </c>
      <c r="O65" s="6" t="str">
        <f t="shared" si="5"/>
        <v>C;-100%</v>
      </c>
      <c r="P65" s="12">
        <f t="shared" si="6"/>
        <v>5</v>
      </c>
      <c r="Q65" s="9">
        <f t="shared" si="7"/>
        <v>0.1</v>
      </c>
      <c r="R65" s="9">
        <f t="shared" si="8"/>
        <v>5.0999999999999996</v>
      </c>
    </row>
    <row r="66" spans="1:18">
      <c r="A66" s="5" t="s">
        <v>37</v>
      </c>
      <c r="B66" s="3">
        <v>50</v>
      </c>
      <c r="C66" s="3">
        <v>12</v>
      </c>
      <c r="D66" s="3">
        <v>4</v>
      </c>
      <c r="E66" s="3">
        <v>124</v>
      </c>
      <c r="F66" s="3">
        <v>20</v>
      </c>
      <c r="G66" s="3">
        <v>1247.6979343838934</v>
      </c>
      <c r="H66" s="3">
        <v>210</v>
      </c>
      <c r="I66" s="1">
        <f t="shared" ref="I66:I91" si="11">ROUNDUP(((G66/B66/C66/D66)+(H66/C66/D66)),0)</f>
        <v>5</v>
      </c>
      <c r="J66" s="8">
        <f t="shared" ref="J66:J91" si="12">(I66*45)/30</f>
        <v>7.5</v>
      </c>
      <c r="K66" s="9">
        <f t="shared" ref="K66:K91" si="13">ROUNDUP((J66/100)*2,2)</f>
        <v>0.15</v>
      </c>
      <c r="L66" s="9">
        <f t="shared" ref="L66:L91" si="14">J66+K66</f>
        <v>7.65</v>
      </c>
      <c r="M66" s="12">
        <f t="shared" si="4"/>
        <v>0.82508250825082652</v>
      </c>
      <c r="N66" s="12">
        <f t="shared" si="9"/>
        <v>81.188118811881338</v>
      </c>
      <c r="O66" s="6" t="str">
        <f t="shared" si="5"/>
        <v>C;-100%</v>
      </c>
      <c r="P66" s="12">
        <f t="shared" si="6"/>
        <v>5</v>
      </c>
      <c r="Q66" s="9">
        <f t="shared" si="7"/>
        <v>0.1</v>
      </c>
      <c r="R66" s="9">
        <f t="shared" si="8"/>
        <v>5.0999999999999996</v>
      </c>
    </row>
    <row r="67" spans="1:18">
      <c r="A67" s="5" t="s">
        <v>2</v>
      </c>
      <c r="B67" s="3">
        <v>75</v>
      </c>
      <c r="C67" s="3">
        <v>12</v>
      </c>
      <c r="D67" s="3">
        <v>6</v>
      </c>
      <c r="E67" s="3">
        <v>86</v>
      </c>
      <c r="F67" s="3">
        <v>30</v>
      </c>
      <c r="G67" s="3">
        <v>860.38639387026035</v>
      </c>
      <c r="H67" s="3">
        <v>302</v>
      </c>
      <c r="I67" s="1">
        <f t="shared" si="11"/>
        <v>5</v>
      </c>
      <c r="J67" s="8">
        <f t="shared" si="12"/>
        <v>7.5</v>
      </c>
      <c r="K67" s="9">
        <f t="shared" si="13"/>
        <v>0.15</v>
      </c>
      <c r="L67" s="9">
        <f t="shared" si="14"/>
        <v>7.65</v>
      </c>
      <c r="M67" s="12">
        <f t="shared" ref="M67:M92" si="15">(L67/$L$92)*100</f>
        <v>0.82508250825082652</v>
      </c>
      <c r="N67" s="12">
        <f t="shared" si="9"/>
        <v>82.013201320132168</v>
      </c>
      <c r="O67" s="6" t="str">
        <f t="shared" ref="O67:O92" si="16">IF(N67&lt;33.33,"A; 0-33%",IF(N67&lt;66.66,"B;33-66%","C;-100%"))</f>
        <v>C;-100%</v>
      </c>
      <c r="P67" s="12">
        <f t="shared" ref="P67:P92" si="17">IF(O67="A; 0-33%",I67*7/30,IF(O67="B;33-66%",I67/2,I67))</f>
        <v>5</v>
      </c>
      <c r="Q67" s="9">
        <f t="shared" ref="Q67:Q91" si="18">ROUNDUP((P67/100)*2,2)</f>
        <v>0.1</v>
      </c>
      <c r="R67" s="9">
        <f t="shared" ref="R67:R92" si="19">P67+Q67</f>
        <v>5.0999999999999996</v>
      </c>
    </row>
    <row r="68" spans="1:18">
      <c r="A68" s="5" t="s">
        <v>5</v>
      </c>
      <c r="B68" s="3">
        <v>80</v>
      </c>
      <c r="C68" s="3">
        <v>10</v>
      </c>
      <c r="D68" s="3">
        <v>6</v>
      </c>
      <c r="E68" s="3">
        <v>99</v>
      </c>
      <c r="F68" s="3">
        <v>23</v>
      </c>
      <c r="G68" s="3">
        <v>990.55967461643183</v>
      </c>
      <c r="H68" s="3">
        <v>231</v>
      </c>
      <c r="I68" s="1">
        <f t="shared" si="11"/>
        <v>5</v>
      </c>
      <c r="J68" s="8">
        <f t="shared" si="12"/>
        <v>7.5</v>
      </c>
      <c r="K68" s="9">
        <f t="shared" si="13"/>
        <v>0.15</v>
      </c>
      <c r="L68" s="9">
        <f t="shared" si="14"/>
        <v>7.65</v>
      </c>
      <c r="M68" s="12">
        <f t="shared" si="15"/>
        <v>0.82508250825082652</v>
      </c>
      <c r="N68" s="12">
        <f t="shared" ref="N68:N91" si="20">N67+M68</f>
        <v>82.838283828382998</v>
      </c>
      <c r="O68" s="6" t="str">
        <f t="shared" si="16"/>
        <v>C;-100%</v>
      </c>
      <c r="P68" s="12">
        <f t="shared" si="17"/>
        <v>5</v>
      </c>
      <c r="Q68" s="9">
        <f t="shared" si="18"/>
        <v>0.1</v>
      </c>
      <c r="R68" s="9">
        <f t="shared" si="19"/>
        <v>5.0999999999999996</v>
      </c>
    </row>
    <row r="69" spans="1:18">
      <c r="A69" s="5" t="s">
        <v>8</v>
      </c>
      <c r="B69" s="3">
        <v>65</v>
      </c>
      <c r="C69" s="3">
        <v>12</v>
      </c>
      <c r="D69" s="3">
        <v>6</v>
      </c>
      <c r="E69" s="3">
        <v>113</v>
      </c>
      <c r="F69" s="3">
        <v>28</v>
      </c>
      <c r="G69" s="3">
        <v>1131.2990220643442</v>
      </c>
      <c r="H69" s="3">
        <v>286</v>
      </c>
      <c r="I69" s="1">
        <f t="shared" si="11"/>
        <v>5</v>
      </c>
      <c r="J69" s="8">
        <f t="shared" si="12"/>
        <v>7.5</v>
      </c>
      <c r="K69" s="9">
        <f t="shared" si="13"/>
        <v>0.15</v>
      </c>
      <c r="L69" s="9">
        <f t="shared" si="14"/>
        <v>7.65</v>
      </c>
      <c r="M69" s="12">
        <f t="shared" si="15"/>
        <v>0.82508250825082652</v>
      </c>
      <c r="N69" s="12">
        <f t="shared" si="20"/>
        <v>83.663366336633828</v>
      </c>
      <c r="O69" s="6" t="str">
        <f t="shared" si="16"/>
        <v>C;-100%</v>
      </c>
      <c r="P69" s="12">
        <f t="shared" si="17"/>
        <v>5</v>
      </c>
      <c r="Q69" s="9">
        <f t="shared" si="18"/>
        <v>0.1</v>
      </c>
      <c r="R69" s="9">
        <f t="shared" si="19"/>
        <v>5.0999999999999996</v>
      </c>
    </row>
    <row r="70" spans="1:18">
      <c r="A70" s="5" t="s">
        <v>25</v>
      </c>
      <c r="B70" s="3">
        <v>65</v>
      </c>
      <c r="C70" s="3">
        <v>12</v>
      </c>
      <c r="D70" s="3">
        <v>6</v>
      </c>
      <c r="E70" s="3">
        <v>79</v>
      </c>
      <c r="F70" s="3">
        <v>30</v>
      </c>
      <c r="G70" s="3">
        <v>793.44903531361376</v>
      </c>
      <c r="H70" s="3">
        <v>306</v>
      </c>
      <c r="I70" s="1">
        <f t="shared" si="11"/>
        <v>5</v>
      </c>
      <c r="J70" s="8">
        <f t="shared" si="12"/>
        <v>7.5</v>
      </c>
      <c r="K70" s="9">
        <f t="shared" si="13"/>
        <v>0.15</v>
      </c>
      <c r="L70" s="9">
        <f t="shared" si="14"/>
        <v>7.65</v>
      </c>
      <c r="M70" s="12">
        <f t="shared" si="15"/>
        <v>0.82508250825082652</v>
      </c>
      <c r="N70" s="12">
        <f t="shared" si="20"/>
        <v>84.488448844884658</v>
      </c>
      <c r="O70" s="6" t="str">
        <f t="shared" si="16"/>
        <v>C;-100%</v>
      </c>
      <c r="P70" s="12">
        <f t="shared" si="17"/>
        <v>5</v>
      </c>
      <c r="Q70" s="9">
        <f t="shared" si="18"/>
        <v>0.1</v>
      </c>
      <c r="R70" s="9">
        <f t="shared" si="19"/>
        <v>5.0999999999999996</v>
      </c>
    </row>
    <row r="71" spans="1:18">
      <c r="A71" s="5" t="s">
        <v>30</v>
      </c>
      <c r="B71" s="3">
        <v>72</v>
      </c>
      <c r="C71" s="3">
        <v>12</v>
      </c>
      <c r="D71" s="3">
        <v>6</v>
      </c>
      <c r="E71" s="3">
        <v>110</v>
      </c>
      <c r="F71" s="3">
        <v>32</v>
      </c>
      <c r="G71" s="3">
        <v>1101.5809196308483</v>
      </c>
      <c r="H71" s="3">
        <v>329</v>
      </c>
      <c r="I71" s="1">
        <f t="shared" si="11"/>
        <v>5</v>
      </c>
      <c r="J71" s="8">
        <f t="shared" si="12"/>
        <v>7.5</v>
      </c>
      <c r="K71" s="9">
        <f t="shared" si="13"/>
        <v>0.15</v>
      </c>
      <c r="L71" s="9">
        <f t="shared" si="14"/>
        <v>7.65</v>
      </c>
      <c r="M71" s="12">
        <f t="shared" si="15"/>
        <v>0.82508250825082652</v>
      </c>
      <c r="N71" s="12">
        <f t="shared" si="20"/>
        <v>85.313531353135488</v>
      </c>
      <c r="O71" s="6" t="str">
        <f t="shared" si="16"/>
        <v>C;-100%</v>
      </c>
      <c r="P71" s="12">
        <f t="shared" si="17"/>
        <v>5</v>
      </c>
      <c r="Q71" s="9">
        <f t="shared" si="18"/>
        <v>0.1</v>
      </c>
      <c r="R71" s="9">
        <f t="shared" si="19"/>
        <v>5.0999999999999996</v>
      </c>
    </row>
    <row r="72" spans="1:18">
      <c r="A72" s="5" t="s">
        <v>41</v>
      </c>
      <c r="B72" s="3">
        <v>54</v>
      </c>
      <c r="C72" s="3">
        <v>10</v>
      </c>
      <c r="D72" s="3">
        <v>6</v>
      </c>
      <c r="E72" s="3">
        <v>111</v>
      </c>
      <c r="F72" s="3">
        <v>22</v>
      </c>
      <c r="G72" s="3">
        <v>1114.1969581511771</v>
      </c>
      <c r="H72" s="3">
        <v>227</v>
      </c>
      <c r="I72" s="1">
        <f t="shared" si="11"/>
        <v>5</v>
      </c>
      <c r="J72" s="8">
        <f t="shared" si="12"/>
        <v>7.5</v>
      </c>
      <c r="K72" s="9">
        <f t="shared" si="13"/>
        <v>0.15</v>
      </c>
      <c r="L72" s="9">
        <f t="shared" si="14"/>
        <v>7.65</v>
      </c>
      <c r="M72" s="12">
        <f t="shared" si="15"/>
        <v>0.82508250825082652</v>
      </c>
      <c r="N72" s="12">
        <f t="shared" si="20"/>
        <v>86.138613861386318</v>
      </c>
      <c r="O72" s="6" t="str">
        <f t="shared" si="16"/>
        <v>C;-100%</v>
      </c>
      <c r="P72" s="12">
        <f t="shared" si="17"/>
        <v>5</v>
      </c>
      <c r="Q72" s="9">
        <f t="shared" si="18"/>
        <v>0.1</v>
      </c>
      <c r="R72" s="9">
        <f t="shared" si="19"/>
        <v>5.0999999999999996</v>
      </c>
    </row>
    <row r="73" spans="1:18">
      <c r="A73" s="5" t="s">
        <v>44</v>
      </c>
      <c r="B73" s="3">
        <v>46</v>
      </c>
      <c r="C73" s="3">
        <v>12</v>
      </c>
      <c r="D73" s="3">
        <v>6</v>
      </c>
      <c r="E73" s="3">
        <v>132</v>
      </c>
      <c r="F73" s="3">
        <v>29</v>
      </c>
      <c r="G73" s="3">
        <v>1323.2064139233489</v>
      </c>
      <c r="H73" s="3">
        <v>292</v>
      </c>
      <c r="I73" s="1">
        <f t="shared" si="11"/>
        <v>5</v>
      </c>
      <c r="J73" s="8">
        <f t="shared" si="12"/>
        <v>7.5</v>
      </c>
      <c r="K73" s="9">
        <f t="shared" si="13"/>
        <v>0.15</v>
      </c>
      <c r="L73" s="9">
        <f t="shared" si="14"/>
        <v>7.65</v>
      </c>
      <c r="M73" s="12">
        <f t="shared" si="15"/>
        <v>0.82508250825082652</v>
      </c>
      <c r="N73" s="12">
        <f t="shared" si="20"/>
        <v>86.963696369637148</v>
      </c>
      <c r="O73" s="6" t="str">
        <f t="shared" si="16"/>
        <v>C;-100%</v>
      </c>
      <c r="P73" s="12">
        <f t="shared" si="17"/>
        <v>5</v>
      </c>
      <c r="Q73" s="9">
        <f t="shared" si="18"/>
        <v>0.1</v>
      </c>
      <c r="R73" s="9">
        <f t="shared" si="19"/>
        <v>5.0999999999999996</v>
      </c>
    </row>
    <row r="74" spans="1:18">
      <c r="A74" s="5" t="s">
        <v>59</v>
      </c>
      <c r="B74" s="3">
        <v>35</v>
      </c>
      <c r="C74" s="3">
        <v>10</v>
      </c>
      <c r="D74" s="3">
        <v>6</v>
      </c>
      <c r="E74" s="3">
        <v>94</v>
      </c>
      <c r="F74" s="3">
        <v>23</v>
      </c>
      <c r="G74" s="3">
        <v>948.08746995533465</v>
      </c>
      <c r="H74" s="3">
        <v>234</v>
      </c>
      <c r="I74" s="1">
        <f t="shared" si="11"/>
        <v>5</v>
      </c>
      <c r="J74" s="8">
        <f t="shared" si="12"/>
        <v>7.5</v>
      </c>
      <c r="K74" s="9">
        <f t="shared" si="13"/>
        <v>0.15</v>
      </c>
      <c r="L74" s="9">
        <f t="shared" si="14"/>
        <v>7.65</v>
      </c>
      <c r="M74" s="12">
        <f t="shared" si="15"/>
        <v>0.82508250825082652</v>
      </c>
      <c r="N74" s="12">
        <f t="shared" si="20"/>
        <v>87.788778877887978</v>
      </c>
      <c r="O74" s="6" t="str">
        <f t="shared" si="16"/>
        <v>C;-100%</v>
      </c>
      <c r="P74" s="12">
        <f t="shared" si="17"/>
        <v>5</v>
      </c>
      <c r="Q74" s="9">
        <f t="shared" si="18"/>
        <v>0.1</v>
      </c>
      <c r="R74" s="9">
        <f t="shared" si="19"/>
        <v>5.0999999999999996</v>
      </c>
    </row>
    <row r="75" spans="1:18">
      <c r="A75" s="5" t="s">
        <v>60</v>
      </c>
      <c r="B75" s="3">
        <v>40</v>
      </c>
      <c r="C75" s="3">
        <v>12</v>
      </c>
      <c r="D75" s="3">
        <v>6</v>
      </c>
      <c r="E75" s="3">
        <v>92</v>
      </c>
      <c r="F75" s="3">
        <v>29</v>
      </c>
      <c r="G75" s="3">
        <v>922.33983339289193</v>
      </c>
      <c r="H75" s="3">
        <v>293</v>
      </c>
      <c r="I75" s="1">
        <f t="shared" si="11"/>
        <v>5</v>
      </c>
      <c r="J75" s="8">
        <f t="shared" si="12"/>
        <v>7.5</v>
      </c>
      <c r="K75" s="9">
        <f t="shared" si="13"/>
        <v>0.15</v>
      </c>
      <c r="L75" s="9">
        <f t="shared" si="14"/>
        <v>7.65</v>
      </c>
      <c r="M75" s="12">
        <f t="shared" si="15"/>
        <v>0.82508250825082652</v>
      </c>
      <c r="N75" s="12">
        <f t="shared" si="20"/>
        <v>88.613861386138808</v>
      </c>
      <c r="O75" s="6" t="str">
        <f t="shared" si="16"/>
        <v>C;-100%</v>
      </c>
      <c r="P75" s="12">
        <f t="shared" si="17"/>
        <v>5</v>
      </c>
      <c r="Q75" s="9">
        <f t="shared" si="18"/>
        <v>0.1</v>
      </c>
      <c r="R75" s="9">
        <f t="shared" si="19"/>
        <v>5.0999999999999996</v>
      </c>
    </row>
    <row r="76" spans="1:18">
      <c r="A76" s="5" t="s">
        <v>75</v>
      </c>
      <c r="B76" s="3">
        <v>35</v>
      </c>
      <c r="C76" s="3">
        <v>12</v>
      </c>
      <c r="D76" s="3">
        <v>6</v>
      </c>
      <c r="E76" s="3">
        <v>108</v>
      </c>
      <c r="F76" s="3">
        <v>25</v>
      </c>
      <c r="G76" s="3">
        <v>1080.7508210516983</v>
      </c>
      <c r="H76" s="3">
        <v>260</v>
      </c>
      <c r="I76" s="1">
        <f t="shared" si="11"/>
        <v>5</v>
      </c>
      <c r="J76" s="8">
        <f t="shared" si="12"/>
        <v>7.5</v>
      </c>
      <c r="K76" s="9">
        <f t="shared" si="13"/>
        <v>0.15</v>
      </c>
      <c r="L76" s="9">
        <f t="shared" si="14"/>
        <v>7.65</v>
      </c>
      <c r="M76" s="12">
        <f t="shared" si="15"/>
        <v>0.82508250825082652</v>
      </c>
      <c r="N76" s="12">
        <f t="shared" si="20"/>
        <v>89.438943894389638</v>
      </c>
      <c r="O76" s="6" t="str">
        <f t="shared" si="16"/>
        <v>C;-100%</v>
      </c>
      <c r="P76" s="12">
        <f t="shared" si="17"/>
        <v>5</v>
      </c>
      <c r="Q76" s="9">
        <f t="shared" si="18"/>
        <v>0.1</v>
      </c>
      <c r="R76" s="9">
        <f t="shared" si="19"/>
        <v>5.0999999999999996</v>
      </c>
    </row>
    <row r="77" spans="1:18">
      <c r="A77" s="5" t="s">
        <v>75</v>
      </c>
      <c r="B77" s="3">
        <v>60</v>
      </c>
      <c r="C77" s="3">
        <v>10</v>
      </c>
      <c r="D77" s="3">
        <v>6</v>
      </c>
      <c r="E77" s="3">
        <v>131</v>
      </c>
      <c r="F77" s="3">
        <v>23</v>
      </c>
      <c r="G77" s="3">
        <v>1310.4546967459107</v>
      </c>
      <c r="H77" s="3">
        <v>231</v>
      </c>
      <c r="I77" s="1">
        <f t="shared" si="11"/>
        <v>5</v>
      </c>
      <c r="J77" s="8">
        <f t="shared" si="12"/>
        <v>7.5</v>
      </c>
      <c r="K77" s="9">
        <f t="shared" si="13"/>
        <v>0.15</v>
      </c>
      <c r="L77" s="9">
        <f t="shared" si="14"/>
        <v>7.65</v>
      </c>
      <c r="M77" s="12">
        <f t="shared" si="15"/>
        <v>0.82508250825082652</v>
      </c>
      <c r="N77" s="12">
        <f t="shared" si="20"/>
        <v>90.264026402640468</v>
      </c>
      <c r="O77" s="6" t="str">
        <f t="shared" si="16"/>
        <v>C;-100%</v>
      </c>
      <c r="P77" s="12">
        <f t="shared" si="17"/>
        <v>5</v>
      </c>
      <c r="Q77" s="9">
        <f t="shared" si="18"/>
        <v>0.1</v>
      </c>
      <c r="R77" s="9">
        <f t="shared" si="19"/>
        <v>5.0999999999999996</v>
      </c>
    </row>
    <row r="78" spans="1:18">
      <c r="A78" s="5" t="s">
        <v>80</v>
      </c>
      <c r="B78" s="3">
        <v>65</v>
      </c>
      <c r="C78" s="3">
        <v>12</v>
      </c>
      <c r="D78" s="3">
        <v>6</v>
      </c>
      <c r="E78" s="3">
        <v>104</v>
      </c>
      <c r="F78" s="3">
        <v>30</v>
      </c>
      <c r="G78" s="3">
        <v>1042.9775566615751</v>
      </c>
      <c r="H78" s="3">
        <v>303</v>
      </c>
      <c r="I78" s="1">
        <f t="shared" si="11"/>
        <v>5</v>
      </c>
      <c r="J78" s="8">
        <f t="shared" si="12"/>
        <v>7.5</v>
      </c>
      <c r="K78" s="9">
        <f t="shared" si="13"/>
        <v>0.15</v>
      </c>
      <c r="L78" s="9">
        <f t="shared" si="14"/>
        <v>7.65</v>
      </c>
      <c r="M78" s="12">
        <f t="shared" si="15"/>
        <v>0.82508250825082652</v>
      </c>
      <c r="N78" s="12">
        <f t="shared" si="20"/>
        <v>91.089108910891298</v>
      </c>
      <c r="O78" s="6" t="str">
        <f t="shared" si="16"/>
        <v>C;-100%</v>
      </c>
      <c r="P78" s="12">
        <f t="shared" si="17"/>
        <v>5</v>
      </c>
      <c r="Q78" s="9">
        <f t="shared" si="18"/>
        <v>0.1</v>
      </c>
      <c r="R78" s="9">
        <f t="shared" si="19"/>
        <v>5.0999999999999996</v>
      </c>
    </row>
    <row r="79" spans="1:18">
      <c r="A79" s="5" t="s">
        <v>35</v>
      </c>
      <c r="B79" s="3">
        <v>45</v>
      </c>
      <c r="C79" s="3">
        <v>12</v>
      </c>
      <c r="D79" s="3">
        <v>6</v>
      </c>
      <c r="E79" s="3">
        <v>102</v>
      </c>
      <c r="F79" s="3">
        <v>30</v>
      </c>
      <c r="G79" s="3">
        <v>1021.5377117100051</v>
      </c>
      <c r="H79" s="3">
        <v>306</v>
      </c>
      <c r="I79" s="1">
        <f t="shared" si="11"/>
        <v>5</v>
      </c>
      <c r="J79" s="8">
        <f t="shared" si="12"/>
        <v>7.5</v>
      </c>
      <c r="K79" s="9">
        <f t="shared" si="13"/>
        <v>0.15</v>
      </c>
      <c r="L79" s="9">
        <f t="shared" si="14"/>
        <v>7.65</v>
      </c>
      <c r="M79" s="12">
        <f t="shared" si="15"/>
        <v>0.82508250825082652</v>
      </c>
      <c r="N79" s="12">
        <f t="shared" si="20"/>
        <v>91.914191419142128</v>
      </c>
      <c r="O79" s="6" t="str">
        <f t="shared" si="16"/>
        <v>C;-100%</v>
      </c>
      <c r="P79" s="12">
        <f t="shared" si="17"/>
        <v>5</v>
      </c>
      <c r="Q79" s="9">
        <f t="shared" si="18"/>
        <v>0.1</v>
      </c>
      <c r="R79" s="9">
        <f t="shared" si="19"/>
        <v>5.0999999999999996</v>
      </c>
    </row>
    <row r="80" spans="1:18">
      <c r="A80" s="5" t="s">
        <v>39</v>
      </c>
      <c r="B80" s="3">
        <v>50</v>
      </c>
      <c r="C80" s="3">
        <v>10</v>
      </c>
      <c r="D80" s="3">
        <v>6</v>
      </c>
      <c r="E80" s="3">
        <v>83</v>
      </c>
      <c r="F80" s="3">
        <v>24</v>
      </c>
      <c r="G80" s="3">
        <v>835.09929572264537</v>
      </c>
      <c r="H80" s="3">
        <v>250</v>
      </c>
      <c r="I80" s="1">
        <f t="shared" si="11"/>
        <v>5</v>
      </c>
      <c r="J80" s="8">
        <f t="shared" si="12"/>
        <v>7.5</v>
      </c>
      <c r="K80" s="9">
        <f t="shared" si="13"/>
        <v>0.15</v>
      </c>
      <c r="L80" s="9">
        <f t="shared" si="14"/>
        <v>7.65</v>
      </c>
      <c r="M80" s="12">
        <f t="shared" si="15"/>
        <v>0.82508250825082652</v>
      </c>
      <c r="N80" s="12">
        <f t="shared" si="20"/>
        <v>92.739273927392958</v>
      </c>
      <c r="O80" s="6" t="str">
        <f t="shared" si="16"/>
        <v>C;-100%</v>
      </c>
      <c r="P80" s="12">
        <f t="shared" si="17"/>
        <v>5</v>
      </c>
      <c r="Q80" s="9">
        <f t="shared" si="18"/>
        <v>0.1</v>
      </c>
      <c r="R80" s="9">
        <f t="shared" si="19"/>
        <v>5.0999999999999996</v>
      </c>
    </row>
    <row r="81" spans="1:18">
      <c r="A81" s="5" t="s">
        <v>48</v>
      </c>
      <c r="B81" s="3">
        <v>35</v>
      </c>
      <c r="C81" s="3">
        <v>12</v>
      </c>
      <c r="D81" s="3">
        <v>6</v>
      </c>
      <c r="E81" s="3">
        <v>91</v>
      </c>
      <c r="F81" s="3">
        <v>31</v>
      </c>
      <c r="G81" s="3">
        <v>915.72740354307382</v>
      </c>
      <c r="H81" s="3">
        <v>319</v>
      </c>
      <c r="I81" s="1">
        <f t="shared" si="11"/>
        <v>5</v>
      </c>
      <c r="J81" s="8">
        <f t="shared" si="12"/>
        <v>7.5</v>
      </c>
      <c r="K81" s="9">
        <f t="shared" si="13"/>
        <v>0.15</v>
      </c>
      <c r="L81" s="9">
        <f t="shared" si="14"/>
        <v>7.65</v>
      </c>
      <c r="M81" s="12">
        <f t="shared" si="15"/>
        <v>0.82508250825082652</v>
      </c>
      <c r="N81" s="12">
        <f t="shared" si="20"/>
        <v>93.564356435643788</v>
      </c>
      <c r="O81" s="6" t="str">
        <f t="shared" si="16"/>
        <v>C;-100%</v>
      </c>
      <c r="P81" s="12">
        <f t="shared" si="17"/>
        <v>5</v>
      </c>
      <c r="Q81" s="9">
        <f t="shared" si="18"/>
        <v>0.1</v>
      </c>
      <c r="R81" s="9">
        <f t="shared" si="19"/>
        <v>5.0999999999999996</v>
      </c>
    </row>
    <row r="82" spans="1:18">
      <c r="A82" s="5" t="s">
        <v>4</v>
      </c>
      <c r="B82" s="3">
        <v>40</v>
      </c>
      <c r="C82" s="3">
        <v>12</v>
      </c>
      <c r="D82" s="3">
        <v>5</v>
      </c>
      <c r="E82" s="3">
        <v>87</v>
      </c>
      <c r="F82" s="3">
        <v>25</v>
      </c>
      <c r="G82" s="3">
        <v>871.8579089709682</v>
      </c>
      <c r="H82" s="3">
        <v>253</v>
      </c>
      <c r="I82" s="1">
        <f t="shared" si="11"/>
        <v>5</v>
      </c>
      <c r="J82" s="8">
        <f t="shared" si="12"/>
        <v>7.5</v>
      </c>
      <c r="K82" s="9">
        <f t="shared" si="13"/>
        <v>0.15</v>
      </c>
      <c r="L82" s="9">
        <f t="shared" si="14"/>
        <v>7.65</v>
      </c>
      <c r="M82" s="12">
        <f t="shared" si="15"/>
        <v>0.82508250825082652</v>
      </c>
      <c r="N82" s="12">
        <f t="shared" si="20"/>
        <v>94.389438943894618</v>
      </c>
      <c r="O82" s="6" t="str">
        <f t="shared" si="16"/>
        <v>C;-100%</v>
      </c>
      <c r="P82" s="12">
        <f t="shared" si="17"/>
        <v>5</v>
      </c>
      <c r="Q82" s="9">
        <f t="shared" si="18"/>
        <v>0.1</v>
      </c>
      <c r="R82" s="9">
        <f t="shared" si="19"/>
        <v>5.0999999999999996</v>
      </c>
    </row>
    <row r="83" spans="1:18">
      <c r="A83" s="5" t="s">
        <v>51</v>
      </c>
      <c r="B83" s="3">
        <v>75</v>
      </c>
      <c r="C83" s="3">
        <v>12</v>
      </c>
      <c r="D83" s="3">
        <v>5</v>
      </c>
      <c r="E83" s="3">
        <v>132</v>
      </c>
      <c r="F83" s="3">
        <v>20</v>
      </c>
      <c r="G83" s="3">
        <v>1320</v>
      </c>
      <c r="H83" s="3">
        <v>202</v>
      </c>
      <c r="I83" s="1">
        <f t="shared" si="11"/>
        <v>4</v>
      </c>
      <c r="J83" s="8">
        <f t="shared" si="12"/>
        <v>6</v>
      </c>
      <c r="K83" s="9">
        <f t="shared" si="13"/>
        <v>0.12</v>
      </c>
      <c r="L83" s="9">
        <f t="shared" si="14"/>
        <v>6.12</v>
      </c>
      <c r="M83" s="12">
        <f t="shared" si="15"/>
        <v>0.66006600660066117</v>
      </c>
      <c r="N83" s="12">
        <f t="shared" si="20"/>
        <v>95.049504950495276</v>
      </c>
      <c r="O83" s="6" t="str">
        <f t="shared" si="16"/>
        <v>C;-100%</v>
      </c>
      <c r="P83" s="12">
        <f t="shared" si="17"/>
        <v>4</v>
      </c>
      <c r="Q83" s="9">
        <f t="shared" si="18"/>
        <v>0.08</v>
      </c>
      <c r="R83" s="9">
        <f t="shared" si="19"/>
        <v>4.08</v>
      </c>
    </row>
    <row r="84" spans="1:18">
      <c r="A84" s="5" t="s">
        <v>52</v>
      </c>
      <c r="B84" s="3">
        <v>70</v>
      </c>
      <c r="C84" s="3">
        <v>12</v>
      </c>
      <c r="D84" s="3">
        <v>5</v>
      </c>
      <c r="E84" s="3">
        <v>40</v>
      </c>
      <c r="F84" s="3">
        <v>21</v>
      </c>
      <c r="G84" s="3">
        <v>405</v>
      </c>
      <c r="H84" s="3">
        <v>216</v>
      </c>
      <c r="I84" s="1">
        <f t="shared" si="11"/>
        <v>4</v>
      </c>
      <c r="J84" s="8">
        <f t="shared" si="12"/>
        <v>6</v>
      </c>
      <c r="K84" s="9">
        <f t="shared" si="13"/>
        <v>0.12</v>
      </c>
      <c r="L84" s="9">
        <f t="shared" si="14"/>
        <v>6.12</v>
      </c>
      <c r="M84" s="12">
        <f t="shared" si="15"/>
        <v>0.66006600660066117</v>
      </c>
      <c r="N84" s="12">
        <f t="shared" si="20"/>
        <v>95.709570957095934</v>
      </c>
      <c r="O84" s="6" t="str">
        <f t="shared" si="16"/>
        <v>C;-100%</v>
      </c>
      <c r="P84" s="12">
        <f t="shared" si="17"/>
        <v>4</v>
      </c>
      <c r="Q84" s="9">
        <f t="shared" si="18"/>
        <v>0.08</v>
      </c>
      <c r="R84" s="9">
        <f t="shared" si="19"/>
        <v>4.08</v>
      </c>
    </row>
    <row r="85" spans="1:18">
      <c r="A85" s="5" t="s">
        <v>34</v>
      </c>
      <c r="B85" s="3">
        <v>50</v>
      </c>
      <c r="C85" s="3">
        <v>12</v>
      </c>
      <c r="D85" s="3">
        <v>5</v>
      </c>
      <c r="E85" s="3">
        <v>105</v>
      </c>
      <c r="F85" s="3">
        <v>21</v>
      </c>
      <c r="G85" s="3">
        <v>1059.764191042658</v>
      </c>
      <c r="H85" s="3">
        <v>211</v>
      </c>
      <c r="I85" s="1">
        <f t="shared" si="11"/>
        <v>4</v>
      </c>
      <c r="J85" s="8">
        <f t="shared" si="12"/>
        <v>6</v>
      </c>
      <c r="K85" s="9">
        <f t="shared" si="13"/>
        <v>0.12</v>
      </c>
      <c r="L85" s="9">
        <f t="shared" si="14"/>
        <v>6.12</v>
      </c>
      <c r="M85" s="12">
        <f t="shared" si="15"/>
        <v>0.66006600660066117</v>
      </c>
      <c r="N85" s="12">
        <f t="shared" si="20"/>
        <v>96.369636963696593</v>
      </c>
      <c r="O85" s="6" t="str">
        <f t="shared" si="16"/>
        <v>C;-100%</v>
      </c>
      <c r="P85" s="12">
        <f t="shared" si="17"/>
        <v>4</v>
      </c>
      <c r="Q85" s="9">
        <f t="shared" si="18"/>
        <v>0.08</v>
      </c>
      <c r="R85" s="9">
        <f t="shared" si="19"/>
        <v>4.08</v>
      </c>
    </row>
    <row r="86" spans="1:18">
      <c r="A86" s="5" t="s">
        <v>11</v>
      </c>
      <c r="B86" s="3">
        <v>20</v>
      </c>
      <c r="C86" s="3">
        <v>12</v>
      </c>
      <c r="D86" s="3">
        <v>6</v>
      </c>
      <c r="E86" s="3">
        <v>133</v>
      </c>
      <c r="F86" s="3">
        <v>21</v>
      </c>
      <c r="G86" s="3">
        <v>1332.1405590114873</v>
      </c>
      <c r="H86" s="3">
        <v>219</v>
      </c>
      <c r="I86" s="1">
        <f t="shared" si="11"/>
        <v>4</v>
      </c>
      <c r="J86" s="8">
        <f t="shared" si="12"/>
        <v>6</v>
      </c>
      <c r="K86" s="9">
        <f t="shared" si="13"/>
        <v>0.12</v>
      </c>
      <c r="L86" s="9">
        <f t="shared" si="14"/>
        <v>6.12</v>
      </c>
      <c r="M86" s="12">
        <f t="shared" si="15"/>
        <v>0.66006600660066117</v>
      </c>
      <c r="N86" s="12">
        <f t="shared" si="20"/>
        <v>97.029702970297251</v>
      </c>
      <c r="O86" s="6" t="str">
        <f t="shared" si="16"/>
        <v>C;-100%</v>
      </c>
      <c r="P86" s="12">
        <f t="shared" si="17"/>
        <v>4</v>
      </c>
      <c r="Q86" s="9">
        <f t="shared" si="18"/>
        <v>0.08</v>
      </c>
      <c r="R86" s="9">
        <f t="shared" si="19"/>
        <v>4.08</v>
      </c>
    </row>
    <row r="87" spans="1:18">
      <c r="A87" s="5" t="s">
        <v>13</v>
      </c>
      <c r="B87" s="3">
        <v>85</v>
      </c>
      <c r="C87" s="3">
        <v>12</v>
      </c>
      <c r="D87" s="3">
        <v>6</v>
      </c>
      <c r="E87" s="3">
        <v>122</v>
      </c>
      <c r="F87" s="3">
        <v>20</v>
      </c>
      <c r="G87" s="3">
        <v>1229.3374058426193</v>
      </c>
      <c r="H87" s="3">
        <v>207</v>
      </c>
      <c r="I87" s="1">
        <f t="shared" si="11"/>
        <v>4</v>
      </c>
      <c r="J87" s="8">
        <f t="shared" si="12"/>
        <v>6</v>
      </c>
      <c r="K87" s="9">
        <f t="shared" si="13"/>
        <v>0.12</v>
      </c>
      <c r="L87" s="9">
        <f t="shared" si="14"/>
        <v>6.12</v>
      </c>
      <c r="M87" s="12">
        <f t="shared" si="15"/>
        <v>0.66006600660066117</v>
      </c>
      <c r="N87" s="12">
        <f t="shared" si="20"/>
        <v>97.689768976897909</v>
      </c>
      <c r="O87" s="6" t="str">
        <f t="shared" si="16"/>
        <v>C;-100%</v>
      </c>
      <c r="P87" s="12">
        <f t="shared" si="17"/>
        <v>4</v>
      </c>
      <c r="Q87" s="9">
        <f t="shared" si="18"/>
        <v>0.08</v>
      </c>
      <c r="R87" s="9">
        <f t="shared" si="19"/>
        <v>4.08</v>
      </c>
    </row>
    <row r="88" spans="1:18">
      <c r="A88" s="5" t="s">
        <v>24</v>
      </c>
      <c r="B88" s="3">
        <v>60</v>
      </c>
      <c r="C88" s="3">
        <v>12</v>
      </c>
      <c r="D88" s="3">
        <v>6</v>
      </c>
      <c r="E88" s="3">
        <v>85</v>
      </c>
      <c r="F88" s="3">
        <v>22</v>
      </c>
      <c r="G88" s="3">
        <v>855.99748856746157</v>
      </c>
      <c r="H88" s="3">
        <v>229</v>
      </c>
      <c r="I88" s="1">
        <f t="shared" si="11"/>
        <v>4</v>
      </c>
      <c r="J88" s="8">
        <f t="shared" si="12"/>
        <v>6</v>
      </c>
      <c r="K88" s="9">
        <f t="shared" si="13"/>
        <v>0.12</v>
      </c>
      <c r="L88" s="9">
        <f t="shared" si="14"/>
        <v>6.12</v>
      </c>
      <c r="M88" s="12">
        <f t="shared" si="15"/>
        <v>0.66006600660066117</v>
      </c>
      <c r="N88" s="12">
        <f t="shared" si="20"/>
        <v>98.349834983498567</v>
      </c>
      <c r="O88" s="6" t="str">
        <f t="shared" si="16"/>
        <v>C;-100%</v>
      </c>
      <c r="P88" s="12">
        <f t="shared" si="17"/>
        <v>4</v>
      </c>
      <c r="Q88" s="9">
        <f t="shared" si="18"/>
        <v>0.08</v>
      </c>
      <c r="R88" s="9">
        <f t="shared" si="19"/>
        <v>4.08</v>
      </c>
    </row>
    <row r="89" spans="1:18">
      <c r="A89" s="5" t="s">
        <v>58</v>
      </c>
      <c r="B89" s="3">
        <v>85</v>
      </c>
      <c r="C89" s="3">
        <v>12</v>
      </c>
      <c r="D89" s="3">
        <v>6</v>
      </c>
      <c r="E89" s="3">
        <v>102</v>
      </c>
      <c r="F89" s="3">
        <v>24</v>
      </c>
      <c r="G89" s="3">
        <v>1024.983854863005</v>
      </c>
      <c r="H89" s="3">
        <v>247</v>
      </c>
      <c r="I89" s="1">
        <f t="shared" si="11"/>
        <v>4</v>
      </c>
      <c r="J89" s="8">
        <f t="shared" si="12"/>
        <v>6</v>
      </c>
      <c r="K89" s="9">
        <f t="shared" si="13"/>
        <v>0.12</v>
      </c>
      <c r="L89" s="9">
        <f t="shared" si="14"/>
        <v>6.12</v>
      </c>
      <c r="M89" s="12">
        <f t="shared" si="15"/>
        <v>0.66006600660066117</v>
      </c>
      <c r="N89" s="12">
        <f t="shared" si="20"/>
        <v>99.009900990099226</v>
      </c>
      <c r="O89" s="6" t="str">
        <f t="shared" si="16"/>
        <v>C;-100%</v>
      </c>
      <c r="P89" s="12">
        <f t="shared" si="17"/>
        <v>4</v>
      </c>
      <c r="Q89" s="9">
        <f t="shared" si="18"/>
        <v>0.08</v>
      </c>
      <c r="R89" s="9">
        <f t="shared" si="19"/>
        <v>4.08</v>
      </c>
    </row>
    <row r="90" spans="1:18">
      <c r="A90" s="5" t="s">
        <v>67</v>
      </c>
      <c r="B90" s="3">
        <v>20</v>
      </c>
      <c r="C90" s="3">
        <v>12</v>
      </c>
      <c r="D90" s="3">
        <v>6</v>
      </c>
      <c r="E90" s="3">
        <v>58</v>
      </c>
      <c r="F90" s="3">
        <v>14</v>
      </c>
      <c r="G90" s="3">
        <v>580</v>
      </c>
      <c r="H90" s="3">
        <v>145</v>
      </c>
      <c r="I90" s="1">
        <f t="shared" si="11"/>
        <v>3</v>
      </c>
      <c r="J90" s="8">
        <f t="shared" si="12"/>
        <v>4.5</v>
      </c>
      <c r="K90" s="9">
        <f t="shared" si="13"/>
        <v>0.09</v>
      </c>
      <c r="L90" s="9">
        <f t="shared" si="14"/>
        <v>4.59</v>
      </c>
      <c r="M90" s="12">
        <f t="shared" si="15"/>
        <v>0.49504950495049582</v>
      </c>
      <c r="N90" s="12">
        <f t="shared" si="20"/>
        <v>99.504950495049727</v>
      </c>
      <c r="O90" s="6" t="str">
        <f t="shared" si="16"/>
        <v>C;-100%</v>
      </c>
      <c r="P90" s="12">
        <f t="shared" si="17"/>
        <v>3</v>
      </c>
      <c r="Q90" s="9">
        <f t="shared" si="18"/>
        <v>0.06</v>
      </c>
      <c r="R90" s="9">
        <f t="shared" si="19"/>
        <v>3.06</v>
      </c>
    </row>
    <row r="91" spans="1:18">
      <c r="A91" s="5" t="s">
        <v>50</v>
      </c>
      <c r="B91" s="3">
        <v>80</v>
      </c>
      <c r="C91" s="3">
        <v>12</v>
      </c>
      <c r="D91" s="3">
        <v>5</v>
      </c>
      <c r="E91" s="3">
        <v>150</v>
      </c>
      <c r="F91" s="3">
        <v>13</v>
      </c>
      <c r="G91" s="3">
        <v>1500</v>
      </c>
      <c r="H91" s="3">
        <v>130</v>
      </c>
      <c r="I91" s="1">
        <f t="shared" si="11"/>
        <v>3</v>
      </c>
      <c r="J91" s="8">
        <f t="shared" si="12"/>
        <v>4.5</v>
      </c>
      <c r="K91" s="9">
        <f t="shared" si="13"/>
        <v>0.09</v>
      </c>
      <c r="L91" s="9">
        <f t="shared" si="14"/>
        <v>4.59</v>
      </c>
      <c r="M91" s="12">
        <f t="shared" si="15"/>
        <v>0.49504950495049582</v>
      </c>
      <c r="N91" s="12">
        <f t="shared" si="20"/>
        <v>100.00000000000023</v>
      </c>
      <c r="O91" s="6" t="str">
        <f t="shared" si="16"/>
        <v>C;-100%</v>
      </c>
      <c r="P91" s="12">
        <f t="shared" si="17"/>
        <v>3</v>
      </c>
      <c r="Q91" s="9">
        <f t="shared" si="18"/>
        <v>0.06</v>
      </c>
      <c r="R91" s="9">
        <f t="shared" si="19"/>
        <v>3.06</v>
      </c>
    </row>
    <row r="92" spans="1:18">
      <c r="I92" s="10">
        <f>SUM(I2:I91)</f>
        <v>606</v>
      </c>
      <c r="J92" s="11">
        <f t="shared" ref="J92:L92" si="21">SUM(J2:J91)</f>
        <v>909</v>
      </c>
      <c r="K92" s="11">
        <f t="shared" si="21"/>
        <v>18.180000000000003</v>
      </c>
      <c r="L92" s="11">
        <f t="shared" si="21"/>
        <v>927.17999999999847</v>
      </c>
      <c r="M92" s="13">
        <f t="shared" si="15"/>
        <v>100</v>
      </c>
      <c r="N92" s="12" t="s">
        <v>99</v>
      </c>
      <c r="O92" s="6" t="str">
        <f t="shared" si="16"/>
        <v>C;-100%</v>
      </c>
      <c r="P92" s="13">
        <f t="shared" si="17"/>
        <v>606</v>
      </c>
      <c r="Q92" s="10">
        <f>SUM(Q2:Q91)</f>
        <v>7.1299999999999937</v>
      </c>
      <c r="R92" s="11">
        <f t="shared" si="19"/>
        <v>613.13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datos iniciales</vt:lpstr>
      <vt:lpstr>borrador</vt:lpstr>
      <vt:lpstr>analisis LP</vt:lpstr>
      <vt:lpstr>calculo stock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Usuario</cp:lastModifiedBy>
  <cp:lastPrinted>2016-12-02T13:01:43Z</cp:lastPrinted>
  <dcterms:created xsi:type="dcterms:W3CDTF">1999-12-28T10:55:24Z</dcterms:created>
  <dcterms:modified xsi:type="dcterms:W3CDTF">2020-12-06T14:35:13Z</dcterms:modified>
</cp:coreProperties>
</file>